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2" activeTab="7"/>
  </bookViews>
  <sheets>
    <sheet name="Задание" sheetId="1" r:id="rId1"/>
    <sheet name="10000-12000" sheetId="2" r:id="rId2"/>
    <sheet name="12001-13750" sheetId="4" r:id="rId3"/>
    <sheet name="13751-16500" sheetId="5" r:id="rId4"/>
    <sheet name="16501-18250" sheetId="6" r:id="rId5"/>
    <sheet name="18251-20750" sheetId="7" r:id="rId6"/>
    <sheet name="20751-23000" sheetId="8" r:id="rId7"/>
    <sheet name="Сводная таблица" sheetId="9" r:id="rId8"/>
  </sheets>
  <calcPr calcId="145621"/>
</workbook>
</file>

<file path=xl/calcChain.xml><?xml version="1.0" encoding="utf-8"?>
<calcChain xmlns="http://schemas.openxmlformats.org/spreadsheetml/2006/main">
  <c r="I5" i="9" l="1"/>
  <c r="I4" i="9"/>
  <c r="I3" i="9"/>
  <c r="I2" i="9"/>
  <c r="H5" i="9"/>
  <c r="H4" i="9"/>
  <c r="H3" i="9"/>
  <c r="H2" i="9"/>
  <c r="G5" i="9"/>
  <c r="G4" i="9"/>
  <c r="G3" i="9"/>
  <c r="G2" i="9"/>
  <c r="F5" i="9"/>
  <c r="F4" i="9"/>
  <c r="F3" i="9"/>
  <c r="F2" i="9"/>
  <c r="E5" i="9"/>
  <c r="E4" i="9"/>
  <c r="E3" i="9"/>
  <c r="E2" i="9"/>
  <c r="D5" i="9"/>
  <c r="D4" i="9"/>
  <c r="D3" i="9"/>
  <c r="D2" i="9"/>
  <c r="F45" i="8" l="1"/>
  <c r="G52" i="8" s="1"/>
  <c r="E40" i="8"/>
  <c r="E39" i="8"/>
  <c r="E41" i="8" s="1"/>
  <c r="F24" i="8"/>
  <c r="E19" i="8"/>
  <c r="E18" i="8"/>
  <c r="E11" i="8"/>
  <c r="E21" i="8" s="1"/>
  <c r="E9" i="8"/>
  <c r="E8" i="8"/>
  <c r="E7" i="8"/>
  <c r="F45" i="7"/>
  <c r="G52" i="7" s="1"/>
  <c r="E40" i="7"/>
  <c r="E39" i="7"/>
  <c r="F24" i="7"/>
  <c r="E19" i="7"/>
  <c r="E18" i="7"/>
  <c r="E20" i="7" s="1"/>
  <c r="E9" i="7"/>
  <c r="E8" i="7"/>
  <c r="E7" i="7"/>
  <c r="F45" i="6"/>
  <c r="G52" i="6" s="1"/>
  <c r="E40" i="6"/>
  <c r="E41" i="6" s="1"/>
  <c r="E39" i="6"/>
  <c r="F24" i="6"/>
  <c r="E19" i="6"/>
  <c r="E18" i="6"/>
  <c r="E20" i="6" s="1"/>
  <c r="E9" i="6"/>
  <c r="E8" i="6"/>
  <c r="E7" i="6"/>
  <c r="E11" i="6" s="1"/>
  <c r="E21" i="6" s="1"/>
  <c r="F45" i="5"/>
  <c r="G52" i="5" s="1"/>
  <c r="E40" i="5"/>
  <c r="E39" i="5"/>
  <c r="F24" i="5"/>
  <c r="E19" i="5"/>
  <c r="E18" i="5"/>
  <c r="E9" i="5"/>
  <c r="E8" i="5"/>
  <c r="E7" i="5"/>
  <c r="F45" i="4"/>
  <c r="G52" i="4" s="1"/>
  <c r="E40" i="4"/>
  <c r="E39" i="4"/>
  <c r="F24" i="4"/>
  <c r="E19" i="4"/>
  <c r="E18" i="4"/>
  <c r="E9" i="4"/>
  <c r="E8" i="4"/>
  <c r="E7" i="4"/>
  <c r="F45" i="2"/>
  <c r="G52" i="2" s="1"/>
  <c r="E40" i="2"/>
  <c r="E39" i="2"/>
  <c r="F24" i="2"/>
  <c r="E19" i="2"/>
  <c r="E18" i="2"/>
  <c r="E11" i="4" l="1"/>
  <c r="E21" i="4" s="1"/>
  <c r="E42" i="4" s="1"/>
  <c r="E20" i="5"/>
  <c r="E20" i="8"/>
  <c r="G25" i="8"/>
  <c r="E42" i="8"/>
  <c r="E43" i="8" s="1"/>
  <c r="E32" i="8"/>
  <c r="E22" i="8"/>
  <c r="E41" i="7"/>
  <c r="E11" i="7"/>
  <c r="E21" i="7" s="1"/>
  <c r="E32" i="7" s="1"/>
  <c r="E42" i="7"/>
  <c r="G25" i="6"/>
  <c r="E42" i="6"/>
  <c r="E32" i="6"/>
  <c r="E22" i="6"/>
  <c r="E43" i="6"/>
  <c r="E41" i="5"/>
  <c r="E11" i="5"/>
  <c r="E21" i="5" s="1"/>
  <c r="E32" i="5" s="1"/>
  <c r="E41" i="4"/>
  <c r="E20" i="4"/>
  <c r="G25" i="4"/>
  <c r="E41" i="2"/>
  <c r="E20" i="2"/>
  <c r="E9" i="2"/>
  <c r="E8" i="2"/>
  <c r="E7" i="2"/>
  <c r="E11" i="2" l="1"/>
  <c r="E21" i="2" s="1"/>
  <c r="E32" i="4"/>
  <c r="E22" i="4"/>
  <c r="G25" i="7"/>
  <c r="E29" i="7" s="1"/>
  <c r="E22" i="7"/>
  <c r="E30" i="8"/>
  <c r="E29" i="8"/>
  <c r="G26" i="8"/>
  <c r="G51" i="8"/>
  <c r="G53" i="8" s="1"/>
  <c r="G59" i="8"/>
  <c r="G46" i="8"/>
  <c r="G47" i="8" s="1"/>
  <c r="E43" i="7"/>
  <c r="G51" i="7"/>
  <c r="G53" i="7" s="1"/>
  <c r="G59" i="7"/>
  <c r="G46" i="7"/>
  <c r="G47" i="7" s="1"/>
  <c r="E30" i="7"/>
  <c r="G26" i="7"/>
  <c r="E30" i="6"/>
  <c r="E29" i="6"/>
  <c r="G26" i="6"/>
  <c r="G51" i="6"/>
  <c r="G53" i="6" s="1"/>
  <c r="G59" i="6"/>
  <c r="G46" i="6"/>
  <c r="G47" i="6" s="1"/>
  <c r="G25" i="5"/>
  <c r="G26" i="5" s="1"/>
  <c r="E42" i="5"/>
  <c r="G51" i="5" s="1"/>
  <c r="G53" i="5" s="1"/>
  <c r="E22" i="5"/>
  <c r="G59" i="5"/>
  <c r="G46" i="5"/>
  <c r="G47" i="5" s="1"/>
  <c r="E43" i="5"/>
  <c r="E43" i="4"/>
  <c r="G59" i="4"/>
  <c r="G46" i="4"/>
  <c r="G47" i="4" s="1"/>
  <c r="G51" i="4"/>
  <c r="G53" i="4" s="1"/>
  <c r="G26" i="4"/>
  <c r="E29" i="4"/>
  <c r="E30" i="4"/>
  <c r="E22" i="2"/>
  <c r="E42" i="2" l="1"/>
  <c r="G25" i="2"/>
  <c r="E32" i="2"/>
  <c r="E29" i="5"/>
  <c r="E31" i="5" s="1"/>
  <c r="E33" i="5" s="1"/>
  <c r="E30" i="5"/>
  <c r="E31" i="8"/>
  <c r="E33" i="8" s="1"/>
  <c r="G57" i="8"/>
  <c r="G56" i="8"/>
  <c r="E31" i="7"/>
  <c r="E33" i="7" s="1"/>
  <c r="G57" i="7"/>
  <c r="G56" i="7"/>
  <c r="E31" i="6"/>
  <c r="E33" i="6" s="1"/>
  <c r="G57" i="6"/>
  <c r="G56" i="6"/>
  <c r="G58" i="6" s="1"/>
  <c r="G60" i="6" s="1"/>
  <c r="G56" i="5"/>
  <c r="G57" i="5"/>
  <c r="E31" i="4"/>
  <c r="E33" i="4" s="1"/>
  <c r="G56" i="4"/>
  <c r="G57" i="4"/>
  <c r="G51" i="2" l="1"/>
  <c r="G53" i="2" s="1"/>
  <c r="G46" i="2"/>
  <c r="G47" i="2" s="1"/>
  <c r="G59" i="2"/>
  <c r="E43" i="2"/>
  <c r="E30" i="2"/>
  <c r="E29" i="2"/>
  <c r="G26" i="2"/>
  <c r="G58" i="7"/>
  <c r="G60" i="7" s="1"/>
  <c r="G58" i="8"/>
  <c r="G60" i="8" s="1"/>
  <c r="G58" i="5"/>
  <c r="G60" i="5" s="1"/>
  <c r="G58" i="4"/>
  <c r="G60" i="4" s="1"/>
  <c r="G57" i="2" l="1"/>
  <c r="G56" i="2"/>
  <c r="G58" i="2" s="1"/>
  <c r="G60" i="2" s="1"/>
  <c r="E31" i="2"/>
  <c r="E33" i="2" s="1"/>
</calcChain>
</file>

<file path=xl/sharedStrings.xml><?xml version="1.0" encoding="utf-8"?>
<sst xmlns="http://schemas.openxmlformats.org/spreadsheetml/2006/main" count="353" uniqueCount="72">
  <si>
    <t>Помогите пожалуйта с задачей. Не знаю с чего начать.</t>
  </si>
  <si>
    <t>Задание 10. Кардиологическое отделение St. Andrews General Hospital имеет 70 койко-мест и выполняет операции круглосуточно, без выходных и праздников. Измерителем активности отделения является количество пациенто-дней, где один пациенто-день представляет одного пациента, занимающего больничную койку в течении одних суток. Средний доход на один пациенто-день составляет $480, а средние переменные расходы на пациенто-день $180. Постоянные расходы отделения (не включающие расходы на оплату труда персонала)- $ 2 740 000 Персонал, задействованный в работе только кардиологического отделения, включает санитаров, медсестер и старших медсестер. Минимальную потребность в персонале отделения больница определяет на основе общего количества пациенто-дней в этом отделении. НОрмативы численности при различных уровнях активности представлены в таблице: Среднегодовое количество пациенто-дней Санитары  Медсестры Старшие медсестры</t>
  </si>
  <si>
    <t>10000-12000 7 15 3</t>
  </si>
  <si>
    <t>12001-13750 8 15  3</t>
  </si>
  <si>
    <t>13751-16500 9 16 4</t>
  </si>
  <si>
    <t>16501-18250 10 16 4</t>
  </si>
  <si>
    <t>18251-20750 10 17 5</t>
  </si>
  <si>
    <t>20751-23000 11 18 5</t>
  </si>
  <si>
    <t>Эти нормативы представляют собой ставки, рассчитанные из расчета отработки полного рабочего времени, и предполагают, что в кардиологическом отделении всегда работает такое количество сотрудников, которое соответствует нижней границе необходимого диапазона активности. Среднегодовая оплата труда каждой категории персонала следующая: Санитары- $36000, медсестры-$58000, старшие медсестры-$76000. Требуется:</t>
  </si>
  <si>
    <t>1.Расчитать общую величину постоянных расходов (включающую оплату труда санитаров, медсестер и старших медсестер) в кардиологическом отделении для каждого уровня активности, показанного выше (т.е общие постоянные расходы для уровня 10000- 12000 пациенто-дней, для уровня 12001-13750 пациенто-дней и т.д.)</t>
  </si>
  <si>
    <t>2.Расчитать минимальное количество пациенто-дней, необходимое для достижения кардиологическим отделением уровня безубыточности)</t>
  </si>
  <si>
    <t>3 Определить минимальное количеств пациенто-дней, неоходимое для получения кардиологическим отделением «годовой прибыли» в сумме $720000.</t>
  </si>
  <si>
    <t>Количество санитаров</t>
  </si>
  <si>
    <t>Количество медсестёр</t>
  </si>
  <si>
    <t>Количество старших медсестёр</t>
  </si>
  <si>
    <t>Зарплата санитара</t>
  </si>
  <si>
    <t>Зарплата медсестры</t>
  </si>
  <si>
    <t>Зарплата старшей медсестры</t>
  </si>
  <si>
    <t>Постоянные расходы на санитаров</t>
  </si>
  <si>
    <t>Постоянные расходы на медсестёр</t>
  </si>
  <si>
    <t>Постоянные расходы на старших медсестёр</t>
  </si>
  <si>
    <t>Прочие постоянные расходы</t>
  </si>
  <si>
    <t>ИТОГО ПОСТОЯННЫЕ РАСХОДЫ</t>
  </si>
  <si>
    <t>Ответ 1.</t>
  </si>
  <si>
    <t>Выручка на один пациенто-день</t>
  </si>
  <si>
    <t>Переменные расходы на один пациенто-день</t>
  </si>
  <si>
    <t>Выручка</t>
  </si>
  <si>
    <t>Переменные расходы</t>
  </si>
  <si>
    <t>Маржинальная прибыль</t>
  </si>
  <si>
    <t>Постоянные расходы</t>
  </si>
  <si>
    <t>Прибыль</t>
  </si>
  <si>
    <t>УБЫТОК</t>
  </si>
  <si>
    <t>Маржинальная прибыль на один пациенто-день</t>
  </si>
  <si>
    <t>Точка безубыточности (в пациенто-днях) 4090000/300=</t>
  </si>
  <si>
    <t>Точка безубыточности долларах 13633,3*480=</t>
  </si>
  <si>
    <t>ОТВЕТ 2</t>
  </si>
  <si>
    <t>Минимальное количество пациенто-дней для достижения целевой прибыли в 720000.</t>
  </si>
  <si>
    <t>Маржинальная прибыль должна быть равна 4090000+720000=</t>
  </si>
  <si>
    <t>Маржинальная прибыль на 1 пациенто-день</t>
  </si>
  <si>
    <t>Минимальное количество пациенто-дней</t>
  </si>
  <si>
    <t>Проверка</t>
  </si>
  <si>
    <t>Ответ 3</t>
  </si>
  <si>
    <t>Маржинальный отчёт о прибылях и убытках при уровне деловой активности,0 пациенто-дней</t>
  </si>
  <si>
    <t>Маржинальный отчёт о прибылях и убытках при уровне деловой активности, пациенто-дней</t>
  </si>
  <si>
    <t>Постоянные затраты</t>
  </si>
  <si>
    <t>Точка безубыточности долларах 13753,3*480=</t>
  </si>
  <si>
    <t>Точка безубыточности (в пациенто-днях) 412600/300=</t>
  </si>
  <si>
    <t>Точка безубыточности (в пациенто-днях) 4126000/300=</t>
  </si>
  <si>
    <t>Маржинальная прибыль должна быть равна 4126000+720000=</t>
  </si>
  <si>
    <t>Точка безубыточности (в пациенто-днях) 4296000/300=</t>
  </si>
  <si>
    <t>Точка безубыточности долларах 14320*480=</t>
  </si>
  <si>
    <t>прибыль</t>
  </si>
  <si>
    <t>Маржинальная прибыль должна быть равна 4296000+720000=</t>
  </si>
  <si>
    <t>Точка безубыточности (в пациенто-днях) 4332000/300=</t>
  </si>
  <si>
    <t>Точка безубыточности долларах 14440*480=</t>
  </si>
  <si>
    <t>Маржинальная прибыль должна быть равна 4332000720000=</t>
  </si>
  <si>
    <t>Точка безубыточности (в пациенто-днях) 4466000/300=</t>
  </si>
  <si>
    <t>Точка безубыточности долларах 14886,7*480=</t>
  </si>
  <si>
    <t>Маржинальная прибыль должна быть равна 4466000720000=</t>
  </si>
  <si>
    <t>Точка безубыточности (в пациенто-днях) 4560000/300=</t>
  </si>
  <si>
    <t>Точка безубыточности долларах 15200*480=</t>
  </si>
  <si>
    <t>Маржинальная прибыль должна быть равна 4560000+720000=</t>
  </si>
  <si>
    <t>Диапазон делоаой активности</t>
  </si>
  <si>
    <t>10000-12000</t>
  </si>
  <si>
    <t>12001-13750</t>
  </si>
  <si>
    <t>13751-16500</t>
  </si>
  <si>
    <t>16501-18250</t>
  </si>
  <si>
    <t>18251-20750</t>
  </si>
  <si>
    <t>20751-23000</t>
  </si>
  <si>
    <t>Точка безубыточности (пациенто-дни)</t>
  </si>
  <si>
    <t>Точка безубыточности (доллары)</t>
  </si>
  <si>
    <t>Пациенто-дни  (целевая прибыль 720000)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</si>
</sst>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6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wrapText="1"/>
    </xf>
    <xf numFmtId="166" fontId="0" fillId="0" borderId="0" xfId="1" applyNumberFormat="1" applyFont="1"/>
    <xf numFmtId="1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4" zoomScale="170" zoomScaleNormal="170" workbookViewId="0"/>
  </sheetViews>
  <sheetFormatPr defaultRowHeight="15" x14ac:dyDescent="0.25"/>
  <sheetData>
    <row r="1" spans="1:10" x14ac:dyDescent="0.25">
      <c r="A1" s="1" t="s">
        <v>0</v>
      </c>
    </row>
    <row r="2" spans="1:10" ht="174.7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2</v>
      </c>
    </row>
    <row r="4" spans="1:10" x14ac:dyDescent="0.25">
      <c r="A4" s="1" t="s">
        <v>3</v>
      </c>
    </row>
    <row r="5" spans="1:10" x14ac:dyDescent="0.25">
      <c r="A5" s="1" t="s">
        <v>4</v>
      </c>
    </row>
    <row r="6" spans="1:10" x14ac:dyDescent="0.25">
      <c r="A6" s="1" t="s">
        <v>5</v>
      </c>
    </row>
    <row r="7" spans="1:10" x14ac:dyDescent="0.25">
      <c r="A7" s="1" t="s">
        <v>6</v>
      </c>
    </row>
    <row r="8" spans="1:10" x14ac:dyDescent="0.25">
      <c r="A8" s="1" t="s">
        <v>7</v>
      </c>
    </row>
    <row r="9" spans="1:10" s="2" customFormat="1" ht="84" customHeight="1" x14ac:dyDescent="0.25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</row>
    <row r="10" spans="1:10" ht="57.75" customHeight="1" x14ac:dyDescent="0.25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32.25" customHeight="1" x14ac:dyDescent="0.25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31.5" customHeight="1" x14ac:dyDescent="0.25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4"/>
    </row>
  </sheetData>
  <mergeCells count="5">
    <mergeCell ref="A2:J2"/>
    <mergeCell ref="A9:J9"/>
    <mergeCell ref="A10:J10"/>
    <mergeCell ref="A11:J11"/>
    <mergeCell ref="A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6" zoomScale="140" zoomScaleNormal="140" workbookViewId="0">
      <selection activeCell="D40" sqref="D40"/>
    </sheetView>
  </sheetViews>
  <sheetFormatPr defaultRowHeight="15" x14ac:dyDescent="0.25"/>
  <cols>
    <col min="3" max="3" width="15.140625" customWidth="1"/>
  </cols>
  <sheetData>
    <row r="1" spans="1:11" x14ac:dyDescent="0.25">
      <c r="A1" t="s">
        <v>12</v>
      </c>
      <c r="D1">
        <v>7</v>
      </c>
    </row>
    <row r="2" spans="1:11" x14ac:dyDescent="0.25">
      <c r="A2" t="s">
        <v>13</v>
      </c>
      <c r="D2">
        <v>15</v>
      </c>
    </row>
    <row r="3" spans="1:11" x14ac:dyDescent="0.25">
      <c r="A3" t="s">
        <v>14</v>
      </c>
      <c r="D3">
        <v>3</v>
      </c>
    </row>
    <row r="4" spans="1:11" x14ac:dyDescent="0.25">
      <c r="A4" t="s">
        <v>15</v>
      </c>
      <c r="D4">
        <v>36000</v>
      </c>
    </row>
    <row r="5" spans="1:11" x14ac:dyDescent="0.25">
      <c r="A5" t="s">
        <v>16</v>
      </c>
      <c r="D5">
        <v>58000</v>
      </c>
    </row>
    <row r="6" spans="1:11" x14ac:dyDescent="0.25">
      <c r="A6" t="s">
        <v>17</v>
      </c>
      <c r="D6">
        <v>76000</v>
      </c>
    </row>
    <row r="7" spans="1:11" x14ac:dyDescent="0.25">
      <c r="A7" t="s">
        <v>18</v>
      </c>
      <c r="E7">
        <f>D1*D4</f>
        <v>252000</v>
      </c>
    </row>
    <row r="8" spans="1:11" x14ac:dyDescent="0.25">
      <c r="A8" t="s">
        <v>19</v>
      </c>
      <c r="E8">
        <f>D2*D5</f>
        <v>870000</v>
      </c>
    </row>
    <row r="9" spans="1:11" x14ac:dyDescent="0.25">
      <c r="A9" t="s">
        <v>20</v>
      </c>
      <c r="E9">
        <f>D6*D3</f>
        <v>228000</v>
      </c>
    </row>
    <row r="10" spans="1:11" x14ac:dyDescent="0.25">
      <c r="A10" t="s">
        <v>21</v>
      </c>
      <c r="E10">
        <v>2740000</v>
      </c>
    </row>
    <row r="11" spans="1:11" x14ac:dyDescent="0.25">
      <c r="A11" t="s">
        <v>22</v>
      </c>
      <c r="E11">
        <f>SUM(E7:E10)</f>
        <v>4090000</v>
      </c>
      <c r="F11" s="3" t="s">
        <v>23</v>
      </c>
    </row>
    <row r="14" spans="1:11" x14ac:dyDescent="0.25">
      <c r="A14" t="s">
        <v>42</v>
      </c>
      <c r="K14">
        <v>10000</v>
      </c>
    </row>
    <row r="15" spans="1:11" x14ac:dyDescent="0.25">
      <c r="A15" t="s">
        <v>24</v>
      </c>
      <c r="E15">
        <v>480</v>
      </c>
    </row>
    <row r="16" spans="1:11" x14ac:dyDescent="0.25">
      <c r="A16" t="s">
        <v>25</v>
      </c>
      <c r="E16">
        <v>180</v>
      </c>
    </row>
    <row r="18" spans="1:8" x14ac:dyDescent="0.25">
      <c r="A18" t="s">
        <v>26</v>
      </c>
      <c r="E18">
        <f>E15*K14</f>
        <v>4800000</v>
      </c>
    </row>
    <row r="19" spans="1:8" x14ac:dyDescent="0.25">
      <c r="A19" t="s">
        <v>27</v>
      </c>
      <c r="E19">
        <f>-E16*K14</f>
        <v>-1800000</v>
      </c>
    </row>
    <row r="20" spans="1:8" x14ac:dyDescent="0.25">
      <c r="A20" t="s">
        <v>28</v>
      </c>
      <c r="E20">
        <f>SUM(E18:E19)</f>
        <v>3000000</v>
      </c>
    </row>
    <row r="21" spans="1:8" x14ac:dyDescent="0.25">
      <c r="A21" t="s">
        <v>29</v>
      </c>
      <c r="E21">
        <f>-E11</f>
        <v>-4090000</v>
      </c>
    </row>
    <row r="22" spans="1:8" x14ac:dyDescent="0.25">
      <c r="A22" t="s">
        <v>30</v>
      </c>
      <c r="E22">
        <f>SUM(E20:E21)</f>
        <v>-1090000</v>
      </c>
      <c r="G22" t="s">
        <v>31</v>
      </c>
    </row>
    <row r="24" spans="1:8" x14ac:dyDescent="0.25">
      <c r="A24" t="s">
        <v>32</v>
      </c>
      <c r="F24">
        <f>E15-E16</f>
        <v>300</v>
      </c>
    </row>
    <row r="25" spans="1:8" x14ac:dyDescent="0.25">
      <c r="A25" t="s">
        <v>33</v>
      </c>
      <c r="G25">
        <f>-E21/F24</f>
        <v>13633.333333333334</v>
      </c>
    </row>
    <row r="26" spans="1:8" x14ac:dyDescent="0.25">
      <c r="A26" t="s">
        <v>34</v>
      </c>
      <c r="G26">
        <f>G25*E15</f>
        <v>6544000</v>
      </c>
      <c r="H26" s="3" t="s">
        <v>35</v>
      </c>
    </row>
    <row r="27" spans="1:8" x14ac:dyDescent="0.25">
      <c r="H27" s="3"/>
    </row>
    <row r="28" spans="1:8" x14ac:dyDescent="0.25">
      <c r="A28" s="3" t="s">
        <v>40</v>
      </c>
      <c r="H28" s="3"/>
    </row>
    <row r="29" spans="1:8" x14ac:dyDescent="0.25">
      <c r="A29" t="s">
        <v>26</v>
      </c>
      <c r="E29">
        <f>G25*E15</f>
        <v>6544000</v>
      </c>
      <c r="H29" s="3"/>
    </row>
    <row r="30" spans="1:8" x14ac:dyDescent="0.25">
      <c r="A30" t="s">
        <v>27</v>
      </c>
      <c r="E30">
        <f>-E16*G25</f>
        <v>-2454000</v>
      </c>
      <c r="H30" s="3"/>
    </row>
    <row r="31" spans="1:8" x14ac:dyDescent="0.25">
      <c r="A31" t="s">
        <v>28</v>
      </c>
      <c r="E31">
        <f>SUM(E29:E30)</f>
        <v>4090000</v>
      </c>
      <c r="H31" s="3"/>
    </row>
    <row r="32" spans="1:8" x14ac:dyDescent="0.25">
      <c r="A32" t="s">
        <v>44</v>
      </c>
      <c r="E32">
        <f>E21</f>
        <v>-4090000</v>
      </c>
      <c r="H32" s="3"/>
    </row>
    <row r="33" spans="1:10" x14ac:dyDescent="0.25">
      <c r="A33" t="s">
        <v>30</v>
      </c>
      <c r="E33">
        <f>SUM(E31:E32)</f>
        <v>0</v>
      </c>
      <c r="H33" s="3"/>
    </row>
    <row r="34" spans="1:10" x14ac:dyDescent="0.25">
      <c r="H34" s="3"/>
    </row>
    <row r="35" spans="1:10" x14ac:dyDescent="0.25">
      <c r="A35" t="s">
        <v>43</v>
      </c>
      <c r="J35">
        <v>12000</v>
      </c>
    </row>
    <row r="36" spans="1:10" x14ac:dyDescent="0.25">
      <c r="A36" t="s">
        <v>24</v>
      </c>
      <c r="E36">
        <v>480</v>
      </c>
    </row>
    <row r="37" spans="1:10" x14ac:dyDescent="0.25">
      <c r="A37" t="s">
        <v>25</v>
      </c>
      <c r="E37">
        <v>180</v>
      </c>
    </row>
    <row r="39" spans="1:10" x14ac:dyDescent="0.25">
      <c r="A39" t="s">
        <v>26</v>
      </c>
      <c r="E39">
        <f>E36*J35</f>
        <v>5760000</v>
      </c>
    </row>
    <row r="40" spans="1:10" x14ac:dyDescent="0.25">
      <c r="A40" t="s">
        <v>27</v>
      </c>
      <c r="E40">
        <f>-E37*J35</f>
        <v>-2160000</v>
      </c>
    </row>
    <row r="41" spans="1:10" x14ac:dyDescent="0.25">
      <c r="A41" t="s">
        <v>28</v>
      </c>
      <c r="E41">
        <f>SUM(E39:E40)</f>
        <v>3600000</v>
      </c>
    </row>
    <row r="42" spans="1:10" x14ac:dyDescent="0.25">
      <c r="A42" t="s">
        <v>29</v>
      </c>
      <c r="E42">
        <f>--E21</f>
        <v>-4090000</v>
      </c>
    </row>
    <row r="43" spans="1:10" x14ac:dyDescent="0.25">
      <c r="A43" t="s">
        <v>30</v>
      </c>
      <c r="E43">
        <f>SUM(E41:E42)</f>
        <v>-490000</v>
      </c>
      <c r="G43" t="s">
        <v>31</v>
      </c>
    </row>
    <row r="45" spans="1:10" x14ac:dyDescent="0.25">
      <c r="A45" t="s">
        <v>32</v>
      </c>
      <c r="F45">
        <f>E36-E37</f>
        <v>300</v>
      </c>
    </row>
    <row r="46" spans="1:10" x14ac:dyDescent="0.25">
      <c r="A46" t="s">
        <v>33</v>
      </c>
      <c r="G46">
        <f>-E42/F45</f>
        <v>13633.333333333334</v>
      </c>
    </row>
    <row r="47" spans="1:10" x14ac:dyDescent="0.25">
      <c r="A47" t="s">
        <v>34</v>
      </c>
      <c r="G47">
        <f>G46*E36</f>
        <v>6544000</v>
      </c>
      <c r="H47" s="3" t="s">
        <v>35</v>
      </c>
    </row>
    <row r="49" spans="1:8" x14ac:dyDescent="0.25">
      <c r="A49" t="s">
        <v>36</v>
      </c>
    </row>
    <row r="51" spans="1:8" x14ac:dyDescent="0.25">
      <c r="A51" t="s">
        <v>37</v>
      </c>
      <c r="G51">
        <f>-E42+720000</f>
        <v>4810000</v>
      </c>
    </row>
    <row r="52" spans="1:8" x14ac:dyDescent="0.25">
      <c r="A52" t="s">
        <v>38</v>
      </c>
      <c r="G52">
        <f>F45</f>
        <v>300</v>
      </c>
    </row>
    <row r="53" spans="1:8" x14ac:dyDescent="0.25">
      <c r="A53" t="s">
        <v>39</v>
      </c>
      <c r="G53">
        <f>G51/G52</f>
        <v>16033.333333333334</v>
      </c>
    </row>
    <row r="55" spans="1:8" x14ac:dyDescent="0.25">
      <c r="A55" t="s">
        <v>40</v>
      </c>
    </row>
    <row r="56" spans="1:8" x14ac:dyDescent="0.25">
      <c r="A56" t="s">
        <v>26</v>
      </c>
      <c r="G56">
        <f>G53*E36</f>
        <v>7696000</v>
      </c>
    </row>
    <row r="57" spans="1:8" x14ac:dyDescent="0.25">
      <c r="A57" t="s">
        <v>27</v>
      </c>
      <c r="G57">
        <f>G53*-E37</f>
        <v>-2886000</v>
      </c>
    </row>
    <row r="58" spans="1:8" x14ac:dyDescent="0.25">
      <c r="A58" t="s">
        <v>28</v>
      </c>
      <c r="G58">
        <f>SUM(G56:G57)</f>
        <v>4810000</v>
      </c>
    </row>
    <row r="59" spans="1:8" x14ac:dyDescent="0.25">
      <c r="A59" t="s">
        <v>29</v>
      </c>
      <c r="G59">
        <f>E42</f>
        <v>-4090000</v>
      </c>
    </row>
    <row r="60" spans="1:8" x14ac:dyDescent="0.25">
      <c r="A60" t="s">
        <v>30</v>
      </c>
      <c r="G60">
        <f>SUM(G58:G59)</f>
        <v>720000</v>
      </c>
      <c r="H60" s="3" t="s">
        <v>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2" zoomScale="140" zoomScaleNormal="140" workbookViewId="0">
      <selection activeCell="C41" sqref="C41"/>
    </sheetView>
  </sheetViews>
  <sheetFormatPr defaultRowHeight="15" x14ac:dyDescent="0.25"/>
  <cols>
    <col min="3" max="3" width="15.140625" customWidth="1"/>
  </cols>
  <sheetData>
    <row r="1" spans="1:11" x14ac:dyDescent="0.25">
      <c r="A1" t="s">
        <v>12</v>
      </c>
      <c r="D1">
        <v>8</v>
      </c>
    </row>
    <row r="2" spans="1:11" x14ac:dyDescent="0.25">
      <c r="A2" t="s">
        <v>13</v>
      </c>
      <c r="D2">
        <v>15</v>
      </c>
    </row>
    <row r="3" spans="1:11" x14ac:dyDescent="0.25">
      <c r="A3" t="s">
        <v>14</v>
      </c>
      <c r="D3">
        <v>3</v>
      </c>
    </row>
    <row r="4" spans="1:11" x14ac:dyDescent="0.25">
      <c r="A4" t="s">
        <v>15</v>
      </c>
      <c r="D4">
        <v>36000</v>
      </c>
    </row>
    <row r="5" spans="1:11" x14ac:dyDescent="0.25">
      <c r="A5" t="s">
        <v>16</v>
      </c>
      <c r="D5">
        <v>58000</v>
      </c>
    </row>
    <row r="6" spans="1:11" x14ac:dyDescent="0.25">
      <c r="A6" t="s">
        <v>17</v>
      </c>
      <c r="D6">
        <v>76000</v>
      </c>
    </row>
    <row r="7" spans="1:11" x14ac:dyDescent="0.25">
      <c r="A7" t="s">
        <v>18</v>
      </c>
      <c r="E7">
        <f>D1*D4</f>
        <v>288000</v>
      </c>
    </row>
    <row r="8" spans="1:11" x14ac:dyDescent="0.25">
      <c r="A8" t="s">
        <v>19</v>
      </c>
      <c r="E8">
        <f>D2*D5</f>
        <v>870000</v>
      </c>
    </row>
    <row r="9" spans="1:11" x14ac:dyDescent="0.25">
      <c r="A9" t="s">
        <v>20</v>
      </c>
      <c r="E9">
        <f>D6*D3</f>
        <v>228000</v>
      </c>
    </row>
    <row r="10" spans="1:11" x14ac:dyDescent="0.25">
      <c r="A10" t="s">
        <v>21</v>
      </c>
      <c r="E10">
        <v>2740000</v>
      </c>
    </row>
    <row r="11" spans="1:11" x14ac:dyDescent="0.25">
      <c r="A11" t="s">
        <v>22</v>
      </c>
      <c r="E11">
        <f>SUM(E7:E10)</f>
        <v>4126000</v>
      </c>
      <c r="F11" s="3" t="s">
        <v>23</v>
      </c>
    </row>
    <row r="14" spans="1:11" x14ac:dyDescent="0.25">
      <c r="A14" t="s">
        <v>42</v>
      </c>
      <c r="K14">
        <v>12001</v>
      </c>
    </row>
    <row r="15" spans="1:11" x14ac:dyDescent="0.25">
      <c r="A15" t="s">
        <v>24</v>
      </c>
      <c r="E15">
        <v>480</v>
      </c>
    </row>
    <row r="16" spans="1:11" x14ac:dyDescent="0.25">
      <c r="A16" t="s">
        <v>25</v>
      </c>
      <c r="E16">
        <v>180</v>
      </c>
    </row>
    <row r="18" spans="1:8" x14ac:dyDescent="0.25">
      <c r="A18" t="s">
        <v>26</v>
      </c>
      <c r="E18">
        <f>E15*K14</f>
        <v>5760480</v>
      </c>
    </row>
    <row r="19" spans="1:8" x14ac:dyDescent="0.25">
      <c r="A19" t="s">
        <v>27</v>
      </c>
      <c r="E19">
        <f>-E16*K14</f>
        <v>-2160180</v>
      </c>
    </row>
    <row r="20" spans="1:8" x14ac:dyDescent="0.25">
      <c r="A20" t="s">
        <v>28</v>
      </c>
      <c r="E20">
        <f>SUM(E18:E19)</f>
        <v>3600300</v>
      </c>
    </row>
    <row r="21" spans="1:8" x14ac:dyDescent="0.25">
      <c r="A21" t="s">
        <v>29</v>
      </c>
      <c r="E21">
        <f>-E11</f>
        <v>-4126000</v>
      </c>
    </row>
    <row r="22" spans="1:8" x14ac:dyDescent="0.25">
      <c r="A22" t="s">
        <v>30</v>
      </c>
      <c r="E22">
        <f>SUM(E20:E21)</f>
        <v>-525700</v>
      </c>
      <c r="G22" t="s">
        <v>31</v>
      </c>
    </row>
    <row r="24" spans="1:8" x14ac:dyDescent="0.25">
      <c r="A24" t="s">
        <v>32</v>
      </c>
      <c r="F24">
        <f>E15-E16</f>
        <v>300</v>
      </c>
    </row>
    <row r="25" spans="1:8" x14ac:dyDescent="0.25">
      <c r="A25" t="s">
        <v>46</v>
      </c>
      <c r="G25">
        <f>-E21/F24</f>
        <v>13753.333333333334</v>
      </c>
    </row>
    <row r="26" spans="1:8" x14ac:dyDescent="0.25">
      <c r="A26" t="s">
        <v>45</v>
      </c>
      <c r="G26">
        <f>G25*E15</f>
        <v>6601600</v>
      </c>
      <c r="H26" s="3" t="s">
        <v>35</v>
      </c>
    </row>
    <row r="27" spans="1:8" x14ac:dyDescent="0.25">
      <c r="H27" s="3"/>
    </row>
    <row r="28" spans="1:8" x14ac:dyDescent="0.25">
      <c r="A28" s="3" t="s">
        <v>40</v>
      </c>
      <c r="H28" s="3"/>
    </row>
    <row r="29" spans="1:8" x14ac:dyDescent="0.25">
      <c r="A29" t="s">
        <v>26</v>
      </c>
      <c r="E29">
        <f>G25*E15</f>
        <v>6601600</v>
      </c>
      <c r="H29" s="3"/>
    </row>
    <row r="30" spans="1:8" x14ac:dyDescent="0.25">
      <c r="A30" t="s">
        <v>27</v>
      </c>
      <c r="E30">
        <f>-E16*G25</f>
        <v>-2475600</v>
      </c>
      <c r="H30" s="3"/>
    </row>
    <row r="31" spans="1:8" x14ac:dyDescent="0.25">
      <c r="A31" t="s">
        <v>28</v>
      </c>
      <c r="E31">
        <f>SUM(E29:E30)</f>
        <v>4126000</v>
      </c>
      <c r="H31" s="3"/>
    </row>
    <row r="32" spans="1:8" x14ac:dyDescent="0.25">
      <c r="A32" t="s">
        <v>44</v>
      </c>
      <c r="E32">
        <f>E21</f>
        <v>-4126000</v>
      </c>
      <c r="H32" s="3"/>
    </row>
    <row r="33" spans="1:10" x14ac:dyDescent="0.25">
      <c r="A33" t="s">
        <v>30</v>
      </c>
      <c r="E33">
        <f>SUM(E31:E32)</f>
        <v>0</v>
      </c>
      <c r="H33" s="3"/>
    </row>
    <row r="34" spans="1:10" x14ac:dyDescent="0.25">
      <c r="H34" s="3"/>
    </row>
    <row r="35" spans="1:10" x14ac:dyDescent="0.25">
      <c r="A35" t="s">
        <v>43</v>
      </c>
      <c r="J35">
        <v>13750</v>
      </c>
    </row>
    <row r="36" spans="1:10" x14ac:dyDescent="0.25">
      <c r="A36" t="s">
        <v>24</v>
      </c>
      <c r="E36">
        <v>480</v>
      </c>
    </row>
    <row r="37" spans="1:10" x14ac:dyDescent="0.25">
      <c r="A37" t="s">
        <v>25</v>
      </c>
      <c r="E37">
        <v>180</v>
      </c>
    </row>
    <row r="39" spans="1:10" x14ac:dyDescent="0.25">
      <c r="A39" t="s">
        <v>26</v>
      </c>
      <c r="E39">
        <f>E36*J35</f>
        <v>6600000</v>
      </c>
    </row>
    <row r="40" spans="1:10" x14ac:dyDescent="0.25">
      <c r="A40" t="s">
        <v>27</v>
      </c>
      <c r="E40">
        <f>-E37*J35</f>
        <v>-2475000</v>
      </c>
    </row>
    <row r="41" spans="1:10" x14ac:dyDescent="0.25">
      <c r="A41" t="s">
        <v>28</v>
      </c>
      <c r="E41">
        <f>SUM(E39:E40)</f>
        <v>4125000</v>
      </c>
    </row>
    <row r="42" spans="1:10" x14ac:dyDescent="0.25">
      <c r="A42" t="s">
        <v>29</v>
      </c>
      <c r="E42">
        <f>--E21</f>
        <v>-4126000</v>
      </c>
    </row>
    <row r="43" spans="1:10" x14ac:dyDescent="0.25">
      <c r="A43" t="s">
        <v>30</v>
      </c>
      <c r="E43">
        <f>SUM(E41:E42)</f>
        <v>-1000</v>
      </c>
      <c r="G43" t="s">
        <v>31</v>
      </c>
    </row>
    <row r="45" spans="1:10" x14ac:dyDescent="0.25">
      <c r="A45" t="s">
        <v>32</v>
      </c>
      <c r="F45">
        <f>E36-E37</f>
        <v>300</v>
      </c>
    </row>
    <row r="46" spans="1:10" x14ac:dyDescent="0.25">
      <c r="A46" t="s">
        <v>47</v>
      </c>
      <c r="G46">
        <f>-E42/F45</f>
        <v>13753.333333333334</v>
      </c>
    </row>
    <row r="47" spans="1:10" x14ac:dyDescent="0.25">
      <c r="A47" t="s">
        <v>34</v>
      </c>
      <c r="G47">
        <f>G46*E36</f>
        <v>6601600</v>
      </c>
      <c r="H47" s="3" t="s">
        <v>35</v>
      </c>
    </row>
    <row r="49" spans="1:8" x14ac:dyDescent="0.25">
      <c r="A49" t="s">
        <v>36</v>
      </c>
    </row>
    <row r="51" spans="1:8" x14ac:dyDescent="0.25">
      <c r="A51" t="s">
        <v>48</v>
      </c>
      <c r="G51">
        <f>-E42+720000</f>
        <v>4846000</v>
      </c>
    </row>
    <row r="52" spans="1:8" x14ac:dyDescent="0.25">
      <c r="A52" t="s">
        <v>38</v>
      </c>
      <c r="G52">
        <f>F45</f>
        <v>300</v>
      </c>
    </row>
    <row r="53" spans="1:8" x14ac:dyDescent="0.25">
      <c r="A53" t="s">
        <v>39</v>
      </c>
      <c r="G53">
        <f>G51/G52</f>
        <v>16153.333333333334</v>
      </c>
    </row>
    <row r="55" spans="1:8" x14ac:dyDescent="0.25">
      <c r="A55" t="s">
        <v>40</v>
      </c>
    </row>
    <row r="56" spans="1:8" x14ac:dyDescent="0.25">
      <c r="A56" t="s">
        <v>26</v>
      </c>
      <c r="G56">
        <f>G53*E36</f>
        <v>7753600</v>
      </c>
    </row>
    <row r="57" spans="1:8" x14ac:dyDescent="0.25">
      <c r="A57" t="s">
        <v>27</v>
      </c>
      <c r="G57">
        <f>G53*-E37</f>
        <v>-2907600</v>
      </c>
    </row>
    <row r="58" spans="1:8" x14ac:dyDescent="0.25">
      <c r="A58" t="s">
        <v>28</v>
      </c>
      <c r="G58">
        <f>SUM(G56:G57)</f>
        <v>4846000</v>
      </c>
    </row>
    <row r="59" spans="1:8" x14ac:dyDescent="0.25">
      <c r="A59" t="s">
        <v>29</v>
      </c>
      <c r="G59">
        <f>E42</f>
        <v>-4126000</v>
      </c>
    </row>
    <row r="60" spans="1:8" x14ac:dyDescent="0.25">
      <c r="A60" t="s">
        <v>30</v>
      </c>
      <c r="G60">
        <f>SUM(G58:G59)</f>
        <v>720000</v>
      </c>
      <c r="H60" s="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7" zoomScale="140" zoomScaleNormal="140" workbookViewId="0">
      <selection activeCell="G51" sqref="G51"/>
    </sheetView>
  </sheetViews>
  <sheetFormatPr defaultRowHeight="15" x14ac:dyDescent="0.25"/>
  <cols>
    <col min="3" max="3" width="15.140625" customWidth="1"/>
  </cols>
  <sheetData>
    <row r="1" spans="1:11" x14ac:dyDescent="0.25">
      <c r="A1" t="s">
        <v>12</v>
      </c>
      <c r="D1">
        <v>9</v>
      </c>
    </row>
    <row r="2" spans="1:11" x14ac:dyDescent="0.25">
      <c r="A2" t="s">
        <v>13</v>
      </c>
      <c r="D2">
        <v>16</v>
      </c>
    </row>
    <row r="3" spans="1:11" x14ac:dyDescent="0.25">
      <c r="A3" t="s">
        <v>14</v>
      </c>
      <c r="D3">
        <v>4</v>
      </c>
    </row>
    <row r="4" spans="1:11" x14ac:dyDescent="0.25">
      <c r="A4" t="s">
        <v>15</v>
      </c>
      <c r="D4">
        <v>36000</v>
      </c>
    </row>
    <row r="5" spans="1:11" x14ac:dyDescent="0.25">
      <c r="A5" t="s">
        <v>16</v>
      </c>
      <c r="D5">
        <v>58000</v>
      </c>
    </row>
    <row r="6" spans="1:11" x14ac:dyDescent="0.25">
      <c r="A6" t="s">
        <v>17</v>
      </c>
      <c r="D6">
        <v>76000</v>
      </c>
    </row>
    <row r="7" spans="1:11" x14ac:dyDescent="0.25">
      <c r="A7" t="s">
        <v>18</v>
      </c>
      <c r="E7">
        <f>D1*D4</f>
        <v>324000</v>
      </c>
    </row>
    <row r="8" spans="1:11" x14ac:dyDescent="0.25">
      <c r="A8" t="s">
        <v>19</v>
      </c>
      <c r="E8">
        <f>D2*D5</f>
        <v>928000</v>
      </c>
    </row>
    <row r="9" spans="1:11" x14ac:dyDescent="0.25">
      <c r="A9" t="s">
        <v>20</v>
      </c>
      <c r="E9">
        <f>D6*D3</f>
        <v>304000</v>
      </c>
    </row>
    <row r="10" spans="1:11" x14ac:dyDescent="0.25">
      <c r="A10" t="s">
        <v>21</v>
      </c>
      <c r="E10">
        <v>2740000</v>
      </c>
    </row>
    <row r="11" spans="1:11" x14ac:dyDescent="0.25">
      <c r="A11" t="s">
        <v>22</v>
      </c>
      <c r="E11">
        <f>SUM(E7:E10)</f>
        <v>4296000</v>
      </c>
      <c r="F11" s="3" t="s">
        <v>23</v>
      </c>
    </row>
    <row r="14" spans="1:11" x14ac:dyDescent="0.25">
      <c r="A14" t="s">
        <v>42</v>
      </c>
      <c r="K14">
        <v>13751</v>
      </c>
    </row>
    <row r="15" spans="1:11" x14ac:dyDescent="0.25">
      <c r="A15" t="s">
        <v>24</v>
      </c>
      <c r="E15">
        <v>480</v>
      </c>
    </row>
    <row r="16" spans="1:11" x14ac:dyDescent="0.25">
      <c r="A16" t="s">
        <v>25</v>
      </c>
      <c r="E16">
        <v>180</v>
      </c>
    </row>
    <row r="18" spans="1:8" x14ac:dyDescent="0.25">
      <c r="A18" t="s">
        <v>26</v>
      </c>
      <c r="E18">
        <f>E15*K14</f>
        <v>6600480</v>
      </c>
    </row>
    <row r="19" spans="1:8" x14ac:dyDescent="0.25">
      <c r="A19" t="s">
        <v>27</v>
      </c>
      <c r="E19">
        <f>-E16*K14</f>
        <v>-2475180</v>
      </c>
    </row>
    <row r="20" spans="1:8" x14ac:dyDescent="0.25">
      <c r="A20" t="s">
        <v>28</v>
      </c>
      <c r="E20">
        <f>SUM(E18:E19)</f>
        <v>4125300</v>
      </c>
    </row>
    <row r="21" spans="1:8" x14ac:dyDescent="0.25">
      <c r="A21" t="s">
        <v>29</v>
      </c>
      <c r="E21">
        <f>-E11</f>
        <v>-4296000</v>
      </c>
    </row>
    <row r="22" spans="1:8" x14ac:dyDescent="0.25">
      <c r="A22" t="s">
        <v>30</v>
      </c>
      <c r="E22">
        <f>SUM(E20:E21)</f>
        <v>-170700</v>
      </c>
      <c r="G22" t="s">
        <v>31</v>
      </c>
    </row>
    <row r="24" spans="1:8" x14ac:dyDescent="0.25">
      <c r="A24" t="s">
        <v>32</v>
      </c>
      <c r="F24">
        <f>E15-E16</f>
        <v>300</v>
      </c>
    </row>
    <row r="25" spans="1:8" x14ac:dyDescent="0.25">
      <c r="A25" t="s">
        <v>49</v>
      </c>
      <c r="G25">
        <f>-E21/F24</f>
        <v>14320</v>
      </c>
    </row>
    <row r="26" spans="1:8" x14ac:dyDescent="0.25">
      <c r="A26" t="s">
        <v>50</v>
      </c>
      <c r="G26">
        <f>G25*E15</f>
        <v>6873600</v>
      </c>
      <c r="H26" s="3" t="s">
        <v>35</v>
      </c>
    </row>
    <row r="27" spans="1:8" x14ac:dyDescent="0.25">
      <c r="H27" s="3"/>
    </row>
    <row r="28" spans="1:8" x14ac:dyDescent="0.25">
      <c r="A28" s="3" t="s">
        <v>40</v>
      </c>
      <c r="H28" s="3"/>
    </row>
    <row r="29" spans="1:8" x14ac:dyDescent="0.25">
      <c r="A29" t="s">
        <v>26</v>
      </c>
      <c r="E29">
        <f>G25*E15</f>
        <v>6873600</v>
      </c>
      <c r="H29" s="3"/>
    </row>
    <row r="30" spans="1:8" x14ac:dyDescent="0.25">
      <c r="A30" t="s">
        <v>27</v>
      </c>
      <c r="E30">
        <f>-E16*G25</f>
        <v>-2577600</v>
      </c>
      <c r="H30" s="3"/>
    </row>
    <row r="31" spans="1:8" x14ac:dyDescent="0.25">
      <c r="A31" t="s">
        <v>28</v>
      </c>
      <c r="E31">
        <f>SUM(E29:E30)</f>
        <v>4296000</v>
      </c>
      <c r="H31" s="3"/>
    </row>
    <row r="32" spans="1:8" x14ac:dyDescent="0.25">
      <c r="A32" t="s">
        <v>44</v>
      </c>
      <c r="E32">
        <f>E21</f>
        <v>-4296000</v>
      </c>
      <c r="H32" s="3"/>
    </row>
    <row r="33" spans="1:10" x14ac:dyDescent="0.25">
      <c r="A33" t="s">
        <v>30</v>
      </c>
      <c r="E33">
        <f>SUM(E31:E32)</f>
        <v>0</v>
      </c>
      <c r="H33" s="3"/>
    </row>
    <row r="34" spans="1:10" x14ac:dyDescent="0.25">
      <c r="H34" s="3"/>
    </row>
    <row r="35" spans="1:10" x14ac:dyDescent="0.25">
      <c r="A35" t="s">
        <v>43</v>
      </c>
      <c r="J35">
        <v>16500</v>
      </c>
    </row>
    <row r="36" spans="1:10" x14ac:dyDescent="0.25">
      <c r="A36" t="s">
        <v>24</v>
      </c>
      <c r="E36">
        <v>480</v>
      </c>
    </row>
    <row r="37" spans="1:10" x14ac:dyDescent="0.25">
      <c r="A37" t="s">
        <v>25</v>
      </c>
      <c r="E37">
        <v>180</v>
      </c>
    </row>
    <row r="39" spans="1:10" x14ac:dyDescent="0.25">
      <c r="A39" t="s">
        <v>26</v>
      </c>
      <c r="E39">
        <f>E36*J35</f>
        <v>7920000</v>
      </c>
    </row>
    <row r="40" spans="1:10" x14ac:dyDescent="0.25">
      <c r="A40" t="s">
        <v>27</v>
      </c>
      <c r="E40">
        <f>-E37*J35</f>
        <v>-2970000</v>
      </c>
    </row>
    <row r="41" spans="1:10" x14ac:dyDescent="0.25">
      <c r="A41" t="s">
        <v>28</v>
      </c>
      <c r="E41">
        <f>SUM(E39:E40)</f>
        <v>4950000</v>
      </c>
    </row>
    <row r="42" spans="1:10" x14ac:dyDescent="0.25">
      <c r="A42" t="s">
        <v>29</v>
      </c>
      <c r="E42">
        <f>--E21</f>
        <v>-4296000</v>
      </c>
    </row>
    <row r="43" spans="1:10" x14ac:dyDescent="0.25">
      <c r="A43" t="s">
        <v>30</v>
      </c>
      <c r="E43">
        <f>SUM(E41:E42)</f>
        <v>654000</v>
      </c>
      <c r="G43" t="s">
        <v>51</v>
      </c>
    </row>
    <row r="45" spans="1:10" x14ac:dyDescent="0.25">
      <c r="A45" t="s">
        <v>32</v>
      </c>
      <c r="F45">
        <f>E36-E37</f>
        <v>300</v>
      </c>
    </row>
    <row r="46" spans="1:10" x14ac:dyDescent="0.25">
      <c r="A46" t="s">
        <v>49</v>
      </c>
      <c r="G46">
        <f>-E42/F45</f>
        <v>14320</v>
      </c>
    </row>
    <row r="47" spans="1:10" x14ac:dyDescent="0.25">
      <c r="A47" t="s">
        <v>50</v>
      </c>
      <c r="G47">
        <f>G46*E36</f>
        <v>6873600</v>
      </c>
      <c r="H47" s="3" t="s">
        <v>35</v>
      </c>
    </row>
    <row r="49" spans="1:8" x14ac:dyDescent="0.25">
      <c r="A49" t="s">
        <v>36</v>
      </c>
    </row>
    <row r="51" spans="1:8" x14ac:dyDescent="0.25">
      <c r="A51" t="s">
        <v>52</v>
      </c>
      <c r="G51">
        <f>-E42+720000</f>
        <v>5016000</v>
      </c>
    </row>
    <row r="52" spans="1:8" x14ac:dyDescent="0.25">
      <c r="A52" t="s">
        <v>38</v>
      </c>
      <c r="G52">
        <f>F45</f>
        <v>300</v>
      </c>
    </row>
    <row r="53" spans="1:8" x14ac:dyDescent="0.25">
      <c r="A53" t="s">
        <v>39</v>
      </c>
      <c r="G53">
        <f>G51/G52</f>
        <v>16720</v>
      </c>
    </row>
    <row r="55" spans="1:8" x14ac:dyDescent="0.25">
      <c r="A55" t="s">
        <v>40</v>
      </c>
    </row>
    <row r="56" spans="1:8" x14ac:dyDescent="0.25">
      <c r="A56" t="s">
        <v>26</v>
      </c>
      <c r="G56">
        <f>G53*E36</f>
        <v>8025600</v>
      </c>
    </row>
    <row r="57" spans="1:8" x14ac:dyDescent="0.25">
      <c r="A57" t="s">
        <v>27</v>
      </c>
      <c r="G57">
        <f>G53*-E37</f>
        <v>-3009600</v>
      </c>
    </row>
    <row r="58" spans="1:8" x14ac:dyDescent="0.25">
      <c r="A58" t="s">
        <v>28</v>
      </c>
      <c r="G58">
        <f>SUM(G56:G57)</f>
        <v>5016000</v>
      </c>
    </row>
    <row r="59" spans="1:8" x14ac:dyDescent="0.25">
      <c r="A59" t="s">
        <v>29</v>
      </c>
      <c r="G59">
        <f>E42</f>
        <v>-4296000</v>
      </c>
    </row>
    <row r="60" spans="1:8" x14ac:dyDescent="0.25">
      <c r="A60" t="s">
        <v>30</v>
      </c>
      <c r="G60">
        <f>SUM(G58:G59)</f>
        <v>720000</v>
      </c>
      <c r="H60" s="3" t="s">
        <v>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3" zoomScale="140" zoomScaleNormal="140" workbookViewId="0">
      <selection activeCell="A35" sqref="A35:XFD37"/>
    </sheetView>
  </sheetViews>
  <sheetFormatPr defaultRowHeight="15" x14ac:dyDescent="0.25"/>
  <cols>
    <col min="3" max="3" width="15.140625" customWidth="1"/>
  </cols>
  <sheetData>
    <row r="1" spans="1:11" x14ac:dyDescent="0.25">
      <c r="A1" t="s">
        <v>12</v>
      </c>
      <c r="D1">
        <v>10</v>
      </c>
    </row>
    <row r="2" spans="1:11" x14ac:dyDescent="0.25">
      <c r="A2" t="s">
        <v>13</v>
      </c>
      <c r="D2">
        <v>16</v>
      </c>
    </row>
    <row r="3" spans="1:11" x14ac:dyDescent="0.25">
      <c r="A3" t="s">
        <v>14</v>
      </c>
      <c r="D3">
        <v>4</v>
      </c>
    </row>
    <row r="4" spans="1:11" x14ac:dyDescent="0.25">
      <c r="A4" t="s">
        <v>15</v>
      </c>
      <c r="D4">
        <v>36000</v>
      </c>
    </row>
    <row r="5" spans="1:11" x14ac:dyDescent="0.25">
      <c r="A5" t="s">
        <v>16</v>
      </c>
      <c r="D5">
        <v>58000</v>
      </c>
    </row>
    <row r="6" spans="1:11" x14ac:dyDescent="0.25">
      <c r="A6" t="s">
        <v>17</v>
      </c>
      <c r="D6">
        <v>76000</v>
      </c>
    </row>
    <row r="7" spans="1:11" x14ac:dyDescent="0.25">
      <c r="A7" t="s">
        <v>18</v>
      </c>
      <c r="E7">
        <f>D1*D4</f>
        <v>360000</v>
      </c>
    </row>
    <row r="8" spans="1:11" x14ac:dyDescent="0.25">
      <c r="A8" t="s">
        <v>19</v>
      </c>
      <c r="E8">
        <f>D2*D5</f>
        <v>928000</v>
      </c>
    </row>
    <row r="9" spans="1:11" x14ac:dyDescent="0.25">
      <c r="A9" t="s">
        <v>20</v>
      </c>
      <c r="E9">
        <f>D6*D3</f>
        <v>304000</v>
      </c>
    </row>
    <row r="10" spans="1:11" x14ac:dyDescent="0.25">
      <c r="A10" t="s">
        <v>21</v>
      </c>
      <c r="E10">
        <v>2740000</v>
      </c>
    </row>
    <row r="11" spans="1:11" x14ac:dyDescent="0.25">
      <c r="A11" t="s">
        <v>22</v>
      </c>
      <c r="E11">
        <f>SUM(E7:E10)</f>
        <v>4332000</v>
      </c>
      <c r="F11" s="3" t="s">
        <v>23</v>
      </c>
    </row>
    <row r="14" spans="1:11" x14ac:dyDescent="0.25">
      <c r="A14" t="s">
        <v>42</v>
      </c>
      <c r="K14">
        <v>16501</v>
      </c>
    </row>
    <row r="15" spans="1:11" x14ac:dyDescent="0.25">
      <c r="A15" t="s">
        <v>24</v>
      </c>
      <c r="E15">
        <v>480</v>
      </c>
    </row>
    <row r="16" spans="1:11" x14ac:dyDescent="0.25">
      <c r="A16" t="s">
        <v>25</v>
      </c>
      <c r="E16">
        <v>180</v>
      </c>
    </row>
    <row r="18" spans="1:8" x14ac:dyDescent="0.25">
      <c r="A18" t="s">
        <v>26</v>
      </c>
      <c r="E18">
        <f>E15*K14</f>
        <v>7920480</v>
      </c>
    </row>
    <row r="19" spans="1:8" x14ac:dyDescent="0.25">
      <c r="A19" t="s">
        <v>27</v>
      </c>
      <c r="E19">
        <f>-E16*K14</f>
        <v>-2970180</v>
      </c>
    </row>
    <row r="20" spans="1:8" x14ac:dyDescent="0.25">
      <c r="A20" t="s">
        <v>28</v>
      </c>
      <c r="E20">
        <f>SUM(E18:E19)</f>
        <v>4950300</v>
      </c>
    </row>
    <row r="21" spans="1:8" x14ac:dyDescent="0.25">
      <c r="A21" t="s">
        <v>29</v>
      </c>
      <c r="E21">
        <f>-E11</f>
        <v>-4332000</v>
      </c>
    </row>
    <row r="22" spans="1:8" x14ac:dyDescent="0.25">
      <c r="A22" t="s">
        <v>30</v>
      </c>
      <c r="E22">
        <f>SUM(E20:E21)</f>
        <v>618300</v>
      </c>
      <c r="G22" t="s">
        <v>51</v>
      </c>
    </row>
    <row r="24" spans="1:8" x14ac:dyDescent="0.25">
      <c r="A24" t="s">
        <v>32</v>
      </c>
      <c r="F24">
        <f>E15-E16</f>
        <v>300</v>
      </c>
    </row>
    <row r="25" spans="1:8" x14ac:dyDescent="0.25">
      <c r="A25" t="s">
        <v>53</v>
      </c>
      <c r="G25">
        <f>-E21/F24</f>
        <v>14440</v>
      </c>
    </row>
    <row r="26" spans="1:8" x14ac:dyDescent="0.25">
      <c r="A26" t="s">
        <v>54</v>
      </c>
      <c r="G26">
        <f>G25*E15</f>
        <v>6931200</v>
      </c>
      <c r="H26" s="3" t="s">
        <v>35</v>
      </c>
    </row>
    <row r="27" spans="1:8" x14ac:dyDescent="0.25">
      <c r="H27" s="3"/>
    </row>
    <row r="28" spans="1:8" x14ac:dyDescent="0.25">
      <c r="A28" s="3" t="s">
        <v>40</v>
      </c>
      <c r="H28" s="3"/>
    </row>
    <row r="29" spans="1:8" x14ac:dyDescent="0.25">
      <c r="A29" t="s">
        <v>26</v>
      </c>
      <c r="E29">
        <f>G25*E15</f>
        <v>6931200</v>
      </c>
      <c r="H29" s="3"/>
    </row>
    <row r="30" spans="1:8" x14ac:dyDescent="0.25">
      <c r="A30" t="s">
        <v>27</v>
      </c>
      <c r="E30">
        <f>-E16*G25</f>
        <v>-2599200</v>
      </c>
      <c r="H30" s="3"/>
    </row>
    <row r="31" spans="1:8" x14ac:dyDescent="0.25">
      <c r="A31" t="s">
        <v>28</v>
      </c>
      <c r="E31">
        <f>SUM(E29:E30)</f>
        <v>4332000</v>
      </c>
      <c r="H31" s="3"/>
    </row>
    <row r="32" spans="1:8" x14ac:dyDescent="0.25">
      <c r="A32" t="s">
        <v>44</v>
      </c>
      <c r="E32">
        <f>E21</f>
        <v>-4332000</v>
      </c>
      <c r="H32" s="3"/>
    </row>
    <row r="33" spans="1:10" x14ac:dyDescent="0.25">
      <c r="A33" t="s">
        <v>30</v>
      </c>
      <c r="E33">
        <f>SUM(E31:E32)</f>
        <v>0</v>
      </c>
      <c r="H33" s="3"/>
    </row>
    <row r="34" spans="1:10" x14ac:dyDescent="0.25">
      <c r="H34" s="3"/>
    </row>
    <row r="35" spans="1:10" x14ac:dyDescent="0.25">
      <c r="A35" t="s">
        <v>43</v>
      </c>
      <c r="J35">
        <v>18250</v>
      </c>
    </row>
    <row r="36" spans="1:10" x14ac:dyDescent="0.25">
      <c r="A36" t="s">
        <v>24</v>
      </c>
      <c r="E36">
        <v>480</v>
      </c>
    </row>
    <row r="37" spans="1:10" x14ac:dyDescent="0.25">
      <c r="A37" t="s">
        <v>25</v>
      </c>
      <c r="E37">
        <v>180</v>
      </c>
    </row>
    <row r="39" spans="1:10" x14ac:dyDescent="0.25">
      <c r="A39" t="s">
        <v>26</v>
      </c>
      <c r="E39">
        <f>E36*J35</f>
        <v>8760000</v>
      </c>
    </row>
    <row r="40" spans="1:10" x14ac:dyDescent="0.25">
      <c r="A40" t="s">
        <v>27</v>
      </c>
      <c r="E40">
        <f>-E37*J35</f>
        <v>-3285000</v>
      </c>
    </row>
    <row r="41" spans="1:10" x14ac:dyDescent="0.25">
      <c r="A41" t="s">
        <v>28</v>
      </c>
      <c r="E41">
        <f>SUM(E39:E40)</f>
        <v>5475000</v>
      </c>
    </row>
    <row r="42" spans="1:10" x14ac:dyDescent="0.25">
      <c r="A42" t="s">
        <v>29</v>
      </c>
      <c r="E42">
        <f>--E21</f>
        <v>-4332000</v>
      </c>
    </row>
    <row r="43" spans="1:10" x14ac:dyDescent="0.25">
      <c r="A43" t="s">
        <v>30</v>
      </c>
      <c r="E43">
        <f>SUM(E41:E42)</f>
        <v>1143000</v>
      </c>
      <c r="G43" t="s">
        <v>51</v>
      </c>
    </row>
    <row r="45" spans="1:10" x14ac:dyDescent="0.25">
      <c r="A45" t="s">
        <v>32</v>
      </c>
      <c r="F45">
        <f>E36-E37</f>
        <v>300</v>
      </c>
    </row>
    <row r="46" spans="1:10" x14ac:dyDescent="0.25">
      <c r="A46" t="s">
        <v>53</v>
      </c>
      <c r="G46">
        <f>-E42/F45</f>
        <v>14440</v>
      </c>
    </row>
    <row r="47" spans="1:10" x14ac:dyDescent="0.25">
      <c r="A47" t="s">
        <v>54</v>
      </c>
      <c r="G47">
        <f>G46*E36</f>
        <v>6931200</v>
      </c>
      <c r="H47" s="3" t="s">
        <v>35</v>
      </c>
    </row>
    <row r="49" spans="1:8" x14ac:dyDescent="0.25">
      <c r="A49" t="s">
        <v>36</v>
      </c>
    </row>
    <row r="51" spans="1:8" x14ac:dyDescent="0.25">
      <c r="A51" t="s">
        <v>55</v>
      </c>
      <c r="G51">
        <f>-E42+720000</f>
        <v>5052000</v>
      </c>
    </row>
    <row r="52" spans="1:8" x14ac:dyDescent="0.25">
      <c r="A52" t="s">
        <v>38</v>
      </c>
      <c r="G52">
        <f>F45</f>
        <v>300</v>
      </c>
    </row>
    <row r="53" spans="1:8" x14ac:dyDescent="0.25">
      <c r="A53" t="s">
        <v>39</v>
      </c>
      <c r="G53">
        <f>G51/G52</f>
        <v>16840</v>
      </c>
    </row>
    <row r="55" spans="1:8" x14ac:dyDescent="0.25">
      <c r="A55" t="s">
        <v>40</v>
      </c>
    </row>
    <row r="56" spans="1:8" x14ac:dyDescent="0.25">
      <c r="A56" t="s">
        <v>26</v>
      </c>
      <c r="G56">
        <f>G53*E36</f>
        <v>8083200</v>
      </c>
    </row>
    <row r="57" spans="1:8" x14ac:dyDescent="0.25">
      <c r="A57" t="s">
        <v>27</v>
      </c>
      <c r="G57">
        <f>G53*-E37</f>
        <v>-3031200</v>
      </c>
    </row>
    <row r="58" spans="1:8" x14ac:dyDescent="0.25">
      <c r="A58" t="s">
        <v>28</v>
      </c>
      <c r="G58">
        <f>SUM(G56:G57)</f>
        <v>5052000</v>
      </c>
    </row>
    <row r="59" spans="1:8" x14ac:dyDescent="0.25">
      <c r="A59" t="s">
        <v>29</v>
      </c>
      <c r="G59">
        <f>E42</f>
        <v>-4332000</v>
      </c>
    </row>
    <row r="60" spans="1:8" x14ac:dyDescent="0.25">
      <c r="A60" t="s">
        <v>30</v>
      </c>
      <c r="G60">
        <f>SUM(G58:G59)</f>
        <v>720000</v>
      </c>
      <c r="H60" s="3" t="s">
        <v>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3" zoomScale="140" zoomScaleNormal="140" workbookViewId="0">
      <selection activeCell="A35" sqref="A35:XFD37"/>
    </sheetView>
  </sheetViews>
  <sheetFormatPr defaultRowHeight="15" x14ac:dyDescent="0.25"/>
  <cols>
    <col min="3" max="3" width="15.140625" customWidth="1"/>
  </cols>
  <sheetData>
    <row r="1" spans="1:11" x14ac:dyDescent="0.25">
      <c r="A1" t="s">
        <v>12</v>
      </c>
      <c r="D1">
        <v>10</v>
      </c>
    </row>
    <row r="2" spans="1:11" x14ac:dyDescent="0.25">
      <c r="A2" t="s">
        <v>13</v>
      </c>
      <c r="D2">
        <v>17</v>
      </c>
    </row>
    <row r="3" spans="1:11" x14ac:dyDescent="0.25">
      <c r="A3" t="s">
        <v>14</v>
      </c>
      <c r="D3">
        <v>5</v>
      </c>
    </row>
    <row r="4" spans="1:11" x14ac:dyDescent="0.25">
      <c r="A4" t="s">
        <v>15</v>
      </c>
      <c r="D4">
        <v>36000</v>
      </c>
    </row>
    <row r="5" spans="1:11" x14ac:dyDescent="0.25">
      <c r="A5" t="s">
        <v>16</v>
      </c>
      <c r="D5">
        <v>58000</v>
      </c>
    </row>
    <row r="6" spans="1:11" x14ac:dyDescent="0.25">
      <c r="A6" t="s">
        <v>17</v>
      </c>
      <c r="D6">
        <v>76000</v>
      </c>
    </row>
    <row r="7" spans="1:11" x14ac:dyDescent="0.25">
      <c r="A7" t="s">
        <v>18</v>
      </c>
      <c r="E7">
        <f>D1*D4</f>
        <v>360000</v>
      </c>
    </row>
    <row r="8" spans="1:11" x14ac:dyDescent="0.25">
      <c r="A8" t="s">
        <v>19</v>
      </c>
      <c r="E8">
        <f>D2*D5</f>
        <v>986000</v>
      </c>
    </row>
    <row r="9" spans="1:11" x14ac:dyDescent="0.25">
      <c r="A9" t="s">
        <v>20</v>
      </c>
      <c r="E9">
        <f>D6*D3</f>
        <v>380000</v>
      </c>
    </row>
    <row r="10" spans="1:11" x14ac:dyDescent="0.25">
      <c r="A10" t="s">
        <v>21</v>
      </c>
      <c r="E10">
        <v>2740000</v>
      </c>
    </row>
    <row r="11" spans="1:11" x14ac:dyDescent="0.25">
      <c r="A11" t="s">
        <v>22</v>
      </c>
      <c r="E11">
        <f>SUM(E7:E10)</f>
        <v>4466000</v>
      </c>
      <c r="F11" s="3" t="s">
        <v>23</v>
      </c>
    </row>
    <row r="14" spans="1:11" x14ac:dyDescent="0.25">
      <c r="A14" t="s">
        <v>42</v>
      </c>
      <c r="K14">
        <v>18251</v>
      </c>
    </row>
    <row r="15" spans="1:11" x14ac:dyDescent="0.25">
      <c r="A15" t="s">
        <v>24</v>
      </c>
      <c r="E15">
        <v>480</v>
      </c>
    </row>
    <row r="16" spans="1:11" x14ac:dyDescent="0.25">
      <c r="A16" t="s">
        <v>25</v>
      </c>
      <c r="E16">
        <v>180</v>
      </c>
    </row>
    <row r="18" spans="1:8" x14ac:dyDescent="0.25">
      <c r="A18" t="s">
        <v>26</v>
      </c>
      <c r="E18">
        <f>E15*K14</f>
        <v>8760480</v>
      </c>
    </row>
    <row r="19" spans="1:8" x14ac:dyDescent="0.25">
      <c r="A19" t="s">
        <v>27</v>
      </c>
      <c r="E19">
        <f>-E16*K14</f>
        <v>-3285180</v>
      </c>
    </row>
    <row r="20" spans="1:8" x14ac:dyDescent="0.25">
      <c r="A20" t="s">
        <v>28</v>
      </c>
      <c r="E20">
        <f>SUM(E18:E19)</f>
        <v>5475300</v>
      </c>
    </row>
    <row r="21" spans="1:8" x14ac:dyDescent="0.25">
      <c r="A21" t="s">
        <v>29</v>
      </c>
      <c r="E21">
        <f>-E11</f>
        <v>-4466000</v>
      </c>
    </row>
    <row r="22" spans="1:8" x14ac:dyDescent="0.25">
      <c r="A22" t="s">
        <v>30</v>
      </c>
      <c r="E22">
        <f>SUM(E20:E21)</f>
        <v>1009300</v>
      </c>
      <c r="G22" t="s">
        <v>51</v>
      </c>
    </row>
    <row r="24" spans="1:8" x14ac:dyDescent="0.25">
      <c r="A24" t="s">
        <v>32</v>
      </c>
      <c r="F24">
        <f>E15-E16</f>
        <v>300</v>
      </c>
    </row>
    <row r="25" spans="1:8" x14ac:dyDescent="0.25">
      <c r="A25" t="s">
        <v>56</v>
      </c>
      <c r="G25">
        <f>-E21/F24</f>
        <v>14886.666666666666</v>
      </c>
    </row>
    <row r="26" spans="1:8" x14ac:dyDescent="0.25">
      <c r="A26" t="s">
        <v>57</v>
      </c>
      <c r="G26">
        <f>G25*E15</f>
        <v>7145600</v>
      </c>
      <c r="H26" s="3" t="s">
        <v>35</v>
      </c>
    </row>
    <row r="27" spans="1:8" x14ac:dyDescent="0.25">
      <c r="H27" s="3"/>
    </row>
    <row r="28" spans="1:8" x14ac:dyDescent="0.25">
      <c r="A28" s="3" t="s">
        <v>40</v>
      </c>
      <c r="H28" s="3"/>
    </row>
    <row r="29" spans="1:8" x14ac:dyDescent="0.25">
      <c r="A29" t="s">
        <v>26</v>
      </c>
      <c r="E29">
        <f>G25*E15</f>
        <v>7145600</v>
      </c>
      <c r="H29" s="3"/>
    </row>
    <row r="30" spans="1:8" x14ac:dyDescent="0.25">
      <c r="A30" t="s">
        <v>27</v>
      </c>
      <c r="E30">
        <f>-E16*G25</f>
        <v>-2679600</v>
      </c>
      <c r="H30" s="3"/>
    </row>
    <row r="31" spans="1:8" x14ac:dyDescent="0.25">
      <c r="A31" t="s">
        <v>28</v>
      </c>
      <c r="E31">
        <f>SUM(E29:E30)</f>
        <v>4466000</v>
      </c>
      <c r="H31" s="3"/>
    </row>
    <row r="32" spans="1:8" x14ac:dyDescent="0.25">
      <c r="A32" t="s">
        <v>44</v>
      </c>
      <c r="E32">
        <f>E21</f>
        <v>-4466000</v>
      </c>
      <c r="H32" s="3"/>
    </row>
    <row r="33" spans="1:10" x14ac:dyDescent="0.25">
      <c r="A33" t="s">
        <v>30</v>
      </c>
      <c r="E33">
        <f>SUM(E31:E32)</f>
        <v>0</v>
      </c>
      <c r="H33" s="3"/>
    </row>
    <row r="34" spans="1:10" x14ac:dyDescent="0.25">
      <c r="H34" s="3"/>
    </row>
    <row r="35" spans="1:10" x14ac:dyDescent="0.25">
      <c r="A35" t="s">
        <v>43</v>
      </c>
      <c r="J35">
        <v>20250</v>
      </c>
    </row>
    <row r="36" spans="1:10" x14ac:dyDescent="0.25">
      <c r="A36" t="s">
        <v>24</v>
      </c>
      <c r="E36">
        <v>480</v>
      </c>
    </row>
    <row r="37" spans="1:10" x14ac:dyDescent="0.25">
      <c r="A37" t="s">
        <v>25</v>
      </c>
      <c r="E37">
        <v>180</v>
      </c>
    </row>
    <row r="39" spans="1:10" x14ac:dyDescent="0.25">
      <c r="A39" t="s">
        <v>26</v>
      </c>
      <c r="E39">
        <f>E36*J35</f>
        <v>9720000</v>
      </c>
    </row>
    <row r="40" spans="1:10" x14ac:dyDescent="0.25">
      <c r="A40" t="s">
        <v>27</v>
      </c>
      <c r="E40">
        <f>-E37*J35</f>
        <v>-3645000</v>
      </c>
    </row>
    <row r="41" spans="1:10" x14ac:dyDescent="0.25">
      <c r="A41" t="s">
        <v>28</v>
      </c>
      <c r="E41">
        <f>SUM(E39:E40)</f>
        <v>6075000</v>
      </c>
    </row>
    <row r="42" spans="1:10" x14ac:dyDescent="0.25">
      <c r="A42" t="s">
        <v>29</v>
      </c>
      <c r="E42">
        <f>--E21</f>
        <v>-4466000</v>
      </c>
    </row>
    <row r="43" spans="1:10" x14ac:dyDescent="0.25">
      <c r="A43" t="s">
        <v>30</v>
      </c>
      <c r="E43">
        <f>SUM(E41:E42)</f>
        <v>1609000</v>
      </c>
      <c r="G43" t="s">
        <v>51</v>
      </c>
    </row>
    <row r="45" spans="1:10" x14ac:dyDescent="0.25">
      <c r="A45" t="s">
        <v>32</v>
      </c>
      <c r="F45">
        <f>E36-E37</f>
        <v>300</v>
      </c>
    </row>
    <row r="46" spans="1:10" x14ac:dyDescent="0.25">
      <c r="A46" t="s">
        <v>56</v>
      </c>
      <c r="G46">
        <f>-E42/F45</f>
        <v>14886.666666666666</v>
      </c>
    </row>
    <row r="47" spans="1:10" x14ac:dyDescent="0.25">
      <c r="A47" t="s">
        <v>57</v>
      </c>
      <c r="G47">
        <f>G46*E36</f>
        <v>7145600</v>
      </c>
      <c r="H47" s="3" t="s">
        <v>35</v>
      </c>
    </row>
    <row r="49" spans="1:8" x14ac:dyDescent="0.25">
      <c r="A49" t="s">
        <v>36</v>
      </c>
    </row>
    <row r="51" spans="1:8" x14ac:dyDescent="0.25">
      <c r="A51" t="s">
        <v>58</v>
      </c>
      <c r="G51">
        <f>-E42+720000</f>
        <v>5186000</v>
      </c>
    </row>
    <row r="52" spans="1:8" x14ac:dyDescent="0.25">
      <c r="A52" t="s">
        <v>38</v>
      </c>
      <c r="G52">
        <f>F45</f>
        <v>300</v>
      </c>
    </row>
    <row r="53" spans="1:8" x14ac:dyDescent="0.25">
      <c r="A53" t="s">
        <v>39</v>
      </c>
      <c r="G53">
        <f>G51/G52</f>
        <v>17286.666666666668</v>
      </c>
    </row>
    <row r="55" spans="1:8" x14ac:dyDescent="0.25">
      <c r="A55" t="s">
        <v>40</v>
      </c>
    </row>
    <row r="56" spans="1:8" x14ac:dyDescent="0.25">
      <c r="A56" t="s">
        <v>26</v>
      </c>
      <c r="G56">
        <f>G53*E36</f>
        <v>8297600.0000000009</v>
      </c>
    </row>
    <row r="57" spans="1:8" x14ac:dyDescent="0.25">
      <c r="A57" t="s">
        <v>27</v>
      </c>
      <c r="G57">
        <f>G53*-E37</f>
        <v>-3111600</v>
      </c>
    </row>
    <row r="58" spans="1:8" x14ac:dyDescent="0.25">
      <c r="A58" t="s">
        <v>28</v>
      </c>
      <c r="G58">
        <f>SUM(G56:G57)</f>
        <v>5186000.0000000009</v>
      </c>
    </row>
    <row r="59" spans="1:8" x14ac:dyDescent="0.25">
      <c r="A59" t="s">
        <v>29</v>
      </c>
      <c r="G59">
        <f>E42</f>
        <v>-4466000</v>
      </c>
    </row>
    <row r="60" spans="1:8" x14ac:dyDescent="0.25">
      <c r="A60" t="s">
        <v>30</v>
      </c>
      <c r="G60">
        <f>SUM(G58:G59)</f>
        <v>720000.00000000093</v>
      </c>
      <c r="H60" s="3" t="s">
        <v>41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3" zoomScale="140" zoomScaleNormal="140" workbookViewId="0">
      <selection activeCell="A34" sqref="A34:XFD36"/>
    </sheetView>
  </sheetViews>
  <sheetFormatPr defaultRowHeight="15" x14ac:dyDescent="0.25"/>
  <cols>
    <col min="3" max="3" width="15.140625" customWidth="1"/>
    <col min="5" max="5" width="10.28515625" customWidth="1"/>
  </cols>
  <sheetData>
    <row r="1" spans="1:11" x14ac:dyDescent="0.25">
      <c r="A1" t="s">
        <v>12</v>
      </c>
      <c r="D1">
        <v>11</v>
      </c>
    </row>
    <row r="2" spans="1:11" x14ac:dyDescent="0.25">
      <c r="A2" t="s">
        <v>13</v>
      </c>
      <c r="D2">
        <v>18</v>
      </c>
    </row>
    <row r="3" spans="1:11" x14ac:dyDescent="0.25">
      <c r="A3" t="s">
        <v>14</v>
      </c>
      <c r="D3">
        <v>5</v>
      </c>
    </row>
    <row r="4" spans="1:11" x14ac:dyDescent="0.25">
      <c r="A4" t="s">
        <v>15</v>
      </c>
      <c r="D4">
        <v>36000</v>
      </c>
    </row>
    <row r="5" spans="1:11" x14ac:dyDescent="0.25">
      <c r="A5" t="s">
        <v>16</v>
      </c>
      <c r="D5">
        <v>58000</v>
      </c>
    </row>
    <row r="6" spans="1:11" x14ac:dyDescent="0.25">
      <c r="A6" t="s">
        <v>17</v>
      </c>
      <c r="D6">
        <v>76000</v>
      </c>
    </row>
    <row r="7" spans="1:11" x14ac:dyDescent="0.25">
      <c r="A7" t="s">
        <v>18</v>
      </c>
      <c r="E7">
        <f>D1*D4</f>
        <v>396000</v>
      </c>
    </row>
    <row r="8" spans="1:11" x14ac:dyDescent="0.25">
      <c r="A8" t="s">
        <v>19</v>
      </c>
      <c r="E8">
        <f>D2*D5</f>
        <v>1044000</v>
      </c>
    </row>
    <row r="9" spans="1:11" x14ac:dyDescent="0.25">
      <c r="A9" t="s">
        <v>20</v>
      </c>
      <c r="E9">
        <f>D6*D3</f>
        <v>380000</v>
      </c>
    </row>
    <row r="10" spans="1:11" x14ac:dyDescent="0.25">
      <c r="A10" t="s">
        <v>21</v>
      </c>
      <c r="E10">
        <v>2740000</v>
      </c>
    </row>
    <row r="11" spans="1:11" x14ac:dyDescent="0.25">
      <c r="A11" t="s">
        <v>22</v>
      </c>
      <c r="E11">
        <f>SUM(E7:E10)</f>
        <v>4560000</v>
      </c>
      <c r="F11" s="3" t="s">
        <v>23</v>
      </c>
    </row>
    <row r="14" spans="1:11" x14ac:dyDescent="0.25">
      <c r="A14" t="s">
        <v>42</v>
      </c>
      <c r="K14">
        <v>20751</v>
      </c>
    </row>
    <row r="15" spans="1:11" x14ac:dyDescent="0.25">
      <c r="A15" t="s">
        <v>24</v>
      </c>
      <c r="E15">
        <v>480</v>
      </c>
    </row>
    <row r="16" spans="1:11" x14ac:dyDescent="0.25">
      <c r="A16" t="s">
        <v>25</v>
      </c>
      <c r="E16">
        <v>180</v>
      </c>
    </row>
    <row r="18" spans="1:8" x14ac:dyDescent="0.25">
      <c r="A18" t="s">
        <v>26</v>
      </c>
      <c r="E18">
        <f>E15*K14</f>
        <v>9960480</v>
      </c>
    </row>
    <row r="19" spans="1:8" x14ac:dyDescent="0.25">
      <c r="A19" t="s">
        <v>27</v>
      </c>
      <c r="E19">
        <f>-E16*K14</f>
        <v>-3735180</v>
      </c>
    </row>
    <row r="20" spans="1:8" x14ac:dyDescent="0.25">
      <c r="A20" t="s">
        <v>28</v>
      </c>
      <c r="E20">
        <f>SUM(E18:E19)</f>
        <v>6225300</v>
      </c>
    </row>
    <row r="21" spans="1:8" x14ac:dyDescent="0.25">
      <c r="A21" t="s">
        <v>29</v>
      </c>
      <c r="E21">
        <f>-E11</f>
        <v>-4560000</v>
      </c>
    </row>
    <row r="22" spans="1:8" x14ac:dyDescent="0.25">
      <c r="A22" t="s">
        <v>30</v>
      </c>
      <c r="E22">
        <f>SUM(E20:E21)</f>
        <v>1665300</v>
      </c>
      <c r="G22" t="s">
        <v>51</v>
      </c>
    </row>
    <row r="24" spans="1:8" x14ac:dyDescent="0.25">
      <c r="A24" t="s">
        <v>32</v>
      </c>
      <c r="F24">
        <f>E15-E16</f>
        <v>300</v>
      </c>
    </row>
    <row r="25" spans="1:8" x14ac:dyDescent="0.25">
      <c r="A25" t="s">
        <v>59</v>
      </c>
      <c r="G25">
        <f>-E21/F24</f>
        <v>15200</v>
      </c>
    </row>
    <row r="26" spans="1:8" x14ac:dyDescent="0.25">
      <c r="A26" t="s">
        <v>60</v>
      </c>
      <c r="G26">
        <f>G25*E15</f>
        <v>7296000</v>
      </c>
      <c r="H26" s="3" t="s">
        <v>35</v>
      </c>
    </row>
    <row r="27" spans="1:8" x14ac:dyDescent="0.25">
      <c r="H27" s="3"/>
    </row>
    <row r="28" spans="1:8" x14ac:dyDescent="0.25">
      <c r="A28" s="3" t="s">
        <v>40</v>
      </c>
      <c r="H28" s="3"/>
    </row>
    <row r="29" spans="1:8" x14ac:dyDescent="0.25">
      <c r="A29" t="s">
        <v>26</v>
      </c>
      <c r="E29">
        <f>G25*E15</f>
        <v>7296000</v>
      </c>
      <c r="H29" s="3"/>
    </row>
    <row r="30" spans="1:8" x14ac:dyDescent="0.25">
      <c r="A30" t="s">
        <v>27</v>
      </c>
      <c r="E30">
        <f>-E16*G25</f>
        <v>-2736000</v>
      </c>
      <c r="H30" s="3"/>
    </row>
    <row r="31" spans="1:8" x14ac:dyDescent="0.25">
      <c r="A31" t="s">
        <v>28</v>
      </c>
      <c r="E31">
        <f>SUM(E29:E30)</f>
        <v>4560000</v>
      </c>
      <c r="H31" s="3"/>
    </row>
    <row r="32" spans="1:8" x14ac:dyDescent="0.25">
      <c r="A32" t="s">
        <v>44</v>
      </c>
      <c r="E32">
        <f>E21</f>
        <v>-4560000</v>
      </c>
      <c r="H32" s="3"/>
    </row>
    <row r="33" spans="1:10" x14ac:dyDescent="0.25">
      <c r="A33" t="s">
        <v>30</v>
      </c>
      <c r="E33">
        <f>SUM(E31:E32)</f>
        <v>0</v>
      </c>
      <c r="H33" s="3"/>
    </row>
    <row r="35" spans="1:10" x14ac:dyDescent="0.25">
      <c r="A35" t="s">
        <v>43</v>
      </c>
      <c r="J35">
        <v>23000</v>
      </c>
    </row>
    <row r="36" spans="1:10" x14ac:dyDescent="0.25">
      <c r="A36" t="s">
        <v>24</v>
      </c>
      <c r="E36">
        <v>480</v>
      </c>
    </row>
    <row r="37" spans="1:10" x14ac:dyDescent="0.25">
      <c r="A37" t="s">
        <v>25</v>
      </c>
      <c r="E37">
        <v>180</v>
      </c>
    </row>
    <row r="39" spans="1:10" x14ac:dyDescent="0.25">
      <c r="A39" t="s">
        <v>26</v>
      </c>
      <c r="E39">
        <f>E36*J35</f>
        <v>11040000</v>
      </c>
    </row>
    <row r="40" spans="1:10" x14ac:dyDescent="0.25">
      <c r="A40" t="s">
        <v>27</v>
      </c>
      <c r="E40">
        <f>-E37*J35</f>
        <v>-4140000</v>
      </c>
    </row>
    <row r="41" spans="1:10" x14ac:dyDescent="0.25">
      <c r="A41" t="s">
        <v>28</v>
      </c>
      <c r="E41">
        <f>SUM(E39:E40)</f>
        <v>6900000</v>
      </c>
    </row>
    <row r="42" spans="1:10" x14ac:dyDescent="0.25">
      <c r="A42" t="s">
        <v>29</v>
      </c>
      <c r="E42">
        <f>--E21</f>
        <v>-4560000</v>
      </c>
    </row>
    <row r="43" spans="1:10" x14ac:dyDescent="0.25">
      <c r="A43" t="s">
        <v>30</v>
      </c>
      <c r="E43">
        <f>SUM(E41:E42)</f>
        <v>2340000</v>
      </c>
      <c r="G43" t="s">
        <v>51</v>
      </c>
    </row>
    <row r="45" spans="1:10" x14ac:dyDescent="0.25">
      <c r="A45" t="s">
        <v>32</v>
      </c>
      <c r="F45">
        <f>E36-E37</f>
        <v>300</v>
      </c>
    </row>
    <row r="46" spans="1:10" x14ac:dyDescent="0.25">
      <c r="A46" t="s">
        <v>59</v>
      </c>
      <c r="G46">
        <f>-E42/F45</f>
        <v>15200</v>
      </c>
    </row>
    <row r="47" spans="1:10" x14ac:dyDescent="0.25">
      <c r="A47" t="s">
        <v>60</v>
      </c>
      <c r="G47">
        <f>G46*E36</f>
        <v>7296000</v>
      </c>
      <c r="H47" s="3" t="s">
        <v>35</v>
      </c>
    </row>
    <row r="49" spans="1:8" x14ac:dyDescent="0.25">
      <c r="A49" t="s">
        <v>36</v>
      </c>
    </row>
    <row r="51" spans="1:8" x14ac:dyDescent="0.25">
      <c r="A51" t="s">
        <v>61</v>
      </c>
      <c r="G51">
        <f>-E42+720000</f>
        <v>5280000</v>
      </c>
    </row>
    <row r="52" spans="1:8" x14ac:dyDescent="0.25">
      <c r="A52" t="s">
        <v>38</v>
      </c>
      <c r="G52">
        <f>F45</f>
        <v>300</v>
      </c>
    </row>
    <row r="53" spans="1:8" x14ac:dyDescent="0.25">
      <c r="A53" t="s">
        <v>39</v>
      </c>
      <c r="G53">
        <f>G51/G52</f>
        <v>17600</v>
      </c>
    </row>
    <row r="55" spans="1:8" x14ac:dyDescent="0.25">
      <c r="A55" t="s">
        <v>40</v>
      </c>
    </row>
    <row r="56" spans="1:8" x14ac:dyDescent="0.25">
      <c r="A56" t="s">
        <v>26</v>
      </c>
      <c r="G56">
        <f>G53*E36</f>
        <v>8448000</v>
      </c>
    </row>
    <row r="57" spans="1:8" x14ac:dyDescent="0.25">
      <c r="A57" t="s">
        <v>27</v>
      </c>
      <c r="G57">
        <f>G53*-E37</f>
        <v>-3168000</v>
      </c>
    </row>
    <row r="58" spans="1:8" x14ac:dyDescent="0.25">
      <c r="A58" t="s">
        <v>28</v>
      </c>
      <c r="G58">
        <f>SUM(G56:G57)</f>
        <v>5280000</v>
      </c>
    </row>
    <row r="59" spans="1:8" x14ac:dyDescent="0.25">
      <c r="A59" t="s">
        <v>29</v>
      </c>
      <c r="G59">
        <f>E42</f>
        <v>-4560000</v>
      </c>
    </row>
    <row r="60" spans="1:8" x14ac:dyDescent="0.25">
      <c r="A60" t="s">
        <v>30</v>
      </c>
      <c r="G60">
        <f>SUM(G58:G59)</f>
        <v>720000</v>
      </c>
      <c r="H60" s="3" t="s">
        <v>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130" zoomScaleNormal="130" workbookViewId="0">
      <selection activeCell="I1" sqref="I1"/>
    </sheetView>
  </sheetViews>
  <sheetFormatPr defaultRowHeight="15" x14ac:dyDescent="0.25"/>
  <cols>
    <col min="3" max="3" width="21.5703125" customWidth="1"/>
    <col min="4" max="4" width="14.140625" customWidth="1"/>
    <col min="5" max="5" width="13.140625" customWidth="1"/>
    <col min="6" max="6" width="13.5703125" customWidth="1"/>
    <col min="7" max="7" width="12.7109375" customWidth="1"/>
    <col min="8" max="8" width="13.140625" customWidth="1"/>
    <col min="9" max="9" width="13.7109375" customWidth="1"/>
  </cols>
  <sheetData>
    <row r="1" spans="1:9" x14ac:dyDescent="0.25">
      <c r="A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</row>
    <row r="2" spans="1:9" x14ac:dyDescent="0.25">
      <c r="A2" t="s">
        <v>44</v>
      </c>
      <c r="D2">
        <f>'10000-12000'!E11</f>
        <v>4090000</v>
      </c>
      <c r="E2">
        <f>'12001-13750'!E11</f>
        <v>4126000</v>
      </c>
      <c r="F2">
        <f>'13751-16500'!E11</f>
        <v>4296000</v>
      </c>
      <c r="G2">
        <f>'16501-18250'!E11</f>
        <v>4332000</v>
      </c>
      <c r="H2">
        <f>'18251-20750'!E11</f>
        <v>4466000</v>
      </c>
      <c r="I2">
        <f>'20751-23000'!E11</f>
        <v>4560000</v>
      </c>
    </row>
    <row r="3" spans="1:9" x14ac:dyDescent="0.25">
      <c r="A3" t="s">
        <v>69</v>
      </c>
      <c r="D3" s="5">
        <f>'10000-12000'!G25</f>
        <v>13633.333333333334</v>
      </c>
      <c r="E3" s="6">
        <f>'12001-13750'!G25</f>
        <v>13753.333333333334</v>
      </c>
      <c r="F3">
        <f>'13751-16500'!G46</f>
        <v>14320</v>
      </c>
      <c r="G3">
        <f>'16501-18250'!G25</f>
        <v>14440</v>
      </c>
      <c r="H3" s="6">
        <f>'18251-20750'!G25</f>
        <v>14886.666666666666</v>
      </c>
      <c r="I3">
        <f>'20751-23000'!G25</f>
        <v>15200</v>
      </c>
    </row>
    <row r="4" spans="1:9" x14ac:dyDescent="0.25">
      <c r="A4" t="s">
        <v>70</v>
      </c>
      <c r="D4">
        <f>'10000-12000'!G26</f>
        <v>6544000</v>
      </c>
      <c r="E4">
        <f>'12001-13750'!G26</f>
        <v>6601600</v>
      </c>
      <c r="F4">
        <f>'13751-16500'!G47</f>
        <v>6873600</v>
      </c>
      <c r="G4">
        <f>'16501-18250'!G26</f>
        <v>6931200</v>
      </c>
      <c r="H4">
        <f>'18251-20750'!G26</f>
        <v>7145600</v>
      </c>
      <c r="I4">
        <f>'20751-23000'!G26</f>
        <v>7296000</v>
      </c>
    </row>
    <row r="5" spans="1:9" x14ac:dyDescent="0.25">
      <c r="A5" t="s">
        <v>71</v>
      </c>
      <c r="D5" s="6">
        <f>'10000-12000'!G53</f>
        <v>16033.333333333334</v>
      </c>
      <c r="E5" s="6">
        <f>'12001-13750'!G53</f>
        <v>16153.333333333334</v>
      </c>
      <c r="F5">
        <f>'13751-16500'!G53</f>
        <v>16720</v>
      </c>
      <c r="G5">
        <f>'16501-18250'!G53</f>
        <v>16840</v>
      </c>
      <c r="H5" s="6">
        <f>'18251-20750'!G53</f>
        <v>17286.666666666668</v>
      </c>
      <c r="I5">
        <f>'20751-23000'!G53</f>
        <v>17600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Задание</vt:lpstr>
      <vt:lpstr>10000-12000</vt:lpstr>
      <vt:lpstr>12001-13750</vt:lpstr>
      <vt:lpstr>13751-16500</vt:lpstr>
      <vt:lpstr>16501-18250</vt:lpstr>
      <vt:lpstr>18251-20750</vt:lpstr>
      <vt:lpstr>20751-23000</vt:lpstr>
      <vt:lpstr>Сводная таблица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2014-05-02T11:04:17Z</dcterms:created>
  <dcterms:modified xsi:type="dcterms:W3CDTF">2014-05-03T02:26:51Z</dcterms:modified>
</cp:coreProperties>
</file>