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20490" windowHeight="616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1" l="1"/>
  <c r="F68" i="1"/>
  <c r="F67" i="1"/>
  <c r="F66" i="1"/>
  <c r="F65" i="1"/>
  <c r="F64" i="1"/>
  <c r="F63" i="1"/>
  <c r="F60" i="1"/>
  <c r="F59" i="1"/>
  <c r="F57" i="1"/>
  <c r="F56" i="1"/>
  <c r="F51" i="1"/>
  <c r="F50" i="1"/>
  <c r="F47" i="1"/>
  <c r="F46" i="1"/>
  <c r="F45" i="1"/>
  <c r="F43" i="1"/>
  <c r="F41" i="1"/>
  <c r="G39" i="1"/>
  <c r="F39" i="1"/>
  <c r="F37" i="1"/>
  <c r="E37" i="1"/>
  <c r="F36" i="1"/>
  <c r="F35" i="1"/>
  <c r="E35" i="1"/>
  <c r="F34" i="1"/>
  <c r="E34" i="1"/>
  <c r="F29" i="1"/>
  <c r="F28" i="1"/>
  <c r="F26" i="1"/>
  <c r="F25" i="1"/>
  <c r="F22" i="1"/>
  <c r="F17" i="1"/>
  <c r="F16" i="1"/>
  <c r="F15" i="1"/>
  <c r="F14" i="1"/>
  <c r="G19" i="1"/>
  <c r="E17" i="1"/>
</calcChain>
</file>

<file path=xl/sharedStrings.xml><?xml version="1.0" encoding="utf-8"?>
<sst xmlns="http://schemas.openxmlformats.org/spreadsheetml/2006/main" count="70" uniqueCount="61">
  <si>
    <t>Предположим, произвели 20000 ед. продукции. Реализовали 15000 ед.</t>
  </si>
  <si>
    <t>Предположим, зарплата - производственников.</t>
  </si>
  <si>
    <t>Тогда имеем следующее.</t>
  </si>
  <si>
    <t>2. мат. затраты 40 тыс.</t>
  </si>
  <si>
    <t>3. з/п без начислений 10 тыс.</t>
  </si>
  <si>
    <t>4. общепроизводственные затраты 20 тыс., в т.ч. половина затрат - переменная часть</t>
  </si>
  <si>
    <t>4. коммерческие расходы составили 5 тыс, в т.ч. постоянная их часть 2,5 тыс.</t>
  </si>
  <si>
    <t>5. административные расходы 7 тыс., в т.ч. переменная часть 2 тыс.</t>
  </si>
  <si>
    <t>1. выручка от реализации 100 тыс.</t>
  </si>
  <si>
    <t>Полная калькуляция себестоимости (включем все производственные затраты)</t>
  </si>
  <si>
    <t>Материалы</t>
  </si>
  <si>
    <t>Труд</t>
  </si>
  <si>
    <t>Накладные производственные</t>
  </si>
  <si>
    <t>ИТОГО</t>
  </si>
  <si>
    <t>Себестоимость единицы готовой продукции 70000/20000=</t>
  </si>
  <si>
    <t>долл..</t>
  </si>
  <si>
    <t>Имеем:</t>
  </si>
  <si>
    <t>Запасы (20000-15000)*3,5=</t>
  </si>
  <si>
    <t>Выручка</t>
  </si>
  <si>
    <t>Себестоимость реализации 3,5*15000=</t>
  </si>
  <si>
    <t>Вадовая прибыль</t>
  </si>
  <si>
    <t xml:space="preserve"> </t>
  </si>
  <si>
    <t>Общие, коммерческие и админ.расходы</t>
  </si>
  <si>
    <t xml:space="preserve"> (5000+7000)</t>
  </si>
  <si>
    <t>Операционная прибыль</t>
  </si>
  <si>
    <t>Калькуляция с неполным поглощением затрат.</t>
  </si>
  <si>
    <t>В себестоимость готовой продукции включаем ТОЛЬКО ПЕРЕМЕННЫЕ ПРОИЗВОДСТВЕННЫЕ затраты.</t>
  </si>
  <si>
    <t>Переменные накладные производственные</t>
  </si>
  <si>
    <t>Себестоимость единицы продукции = 60000/20000=</t>
  </si>
  <si>
    <t>Запасы (20000-15000)*3=</t>
  </si>
  <si>
    <t>долл</t>
  </si>
  <si>
    <t>ПЕРЕМЕННЫЕ ЗАТРАТЫ</t>
  </si>
  <si>
    <t>Материалы 40000/20000*15000</t>
  </si>
  <si>
    <t>Маржиальный отчёт о прибылях и убытках:</t>
  </si>
  <si>
    <t>Труд 10000/20000*15000</t>
  </si>
  <si>
    <t>Произв.накладные 10000/20000*15000</t>
  </si>
  <si>
    <t>Функциональный отчёт о прибылях  и убытках</t>
  </si>
  <si>
    <t>Коммерческие расходы</t>
  </si>
  <si>
    <t>Административные расходы</t>
  </si>
  <si>
    <t>ИТОГО ПЕРЕМЕННЫХ ЗАТРАТ</t>
  </si>
  <si>
    <t>МАРЖИНАЛЬНАЯ ПРИБЫЛЬ 100000-49500</t>
  </si>
  <si>
    <t>ПОСТОЯННЫЕ ЗАТРАТЫ</t>
  </si>
  <si>
    <t>Производственные</t>
  </si>
  <si>
    <t>ИТОГО ПОСТОЯННЫХ ЗАТРАТ</t>
  </si>
  <si>
    <t>ОПЕРАЦИОННАЯ ПРИБЫЛЬ</t>
  </si>
  <si>
    <t>Разница в операционной прибыли = 35500-33000=</t>
  </si>
  <si>
    <t>Разница в запасах 17500-15000=</t>
  </si>
  <si>
    <t>Анализ результатов:</t>
  </si>
  <si>
    <t>Маржа на единицу продуции 50500/15000=</t>
  </si>
  <si>
    <t>Точка безубыточнгсти 17500/3,36667=</t>
  </si>
  <si>
    <t>шт. (округдяем до 5198)</t>
  </si>
  <si>
    <t>Цена реализации 100000/15000=</t>
  </si>
  <si>
    <t>Точка безубыточности 6,66*5198</t>
  </si>
  <si>
    <t>долл. (выручка в точке безубыточности)</t>
  </si>
  <si>
    <t>Маржа безопасности 15000-5198=</t>
  </si>
  <si>
    <t>шт.</t>
  </si>
  <si>
    <t>Маржа безопасности 100000-34653,47</t>
  </si>
  <si>
    <t>долл.</t>
  </si>
  <si>
    <t>Операционный леверидж 50500/33000=</t>
  </si>
  <si>
    <t>ВСЁ СОШЛОСЬ!!!</t>
  </si>
  <si>
    <t>это вся информация, сама не знаю как это делать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</si>
</sst>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A11" sqref="A11"/>
    </sheetView>
  </sheetViews>
  <sheetFormatPr defaultRowHeight="15.75" x14ac:dyDescent="0.25"/>
  <cols>
    <col min="4" max="4" width="12.5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3" spans="1:8" x14ac:dyDescent="0.25">
      <c r="A3" t="s">
        <v>2</v>
      </c>
    </row>
    <row r="4" spans="1:8" x14ac:dyDescent="0.25">
      <c r="A4" t="s">
        <v>8</v>
      </c>
    </row>
    <row r="5" spans="1:8" x14ac:dyDescent="0.25">
      <c r="A5" t="s">
        <v>3</v>
      </c>
    </row>
    <row r="6" spans="1:8" x14ac:dyDescent="0.25">
      <c r="A6" t="s">
        <v>4</v>
      </c>
    </row>
    <row r="7" spans="1:8" x14ac:dyDescent="0.25">
      <c r="A7" t="s">
        <v>5</v>
      </c>
    </row>
    <row r="8" spans="1:8" x14ac:dyDescent="0.25">
      <c r="A8" t="s">
        <v>6</v>
      </c>
    </row>
    <row r="9" spans="1:8" x14ac:dyDescent="0.25">
      <c r="A9" t="s">
        <v>7</v>
      </c>
    </row>
    <row r="10" spans="1:8" x14ac:dyDescent="0.25">
      <c r="A10" t="s">
        <v>60</v>
      </c>
    </row>
    <row r="12" spans="1:8" x14ac:dyDescent="0.25">
      <c r="A12" s="1" t="s">
        <v>9</v>
      </c>
      <c r="B12" s="2"/>
      <c r="C12" s="2"/>
      <c r="D12" s="2"/>
      <c r="E12" s="2"/>
      <c r="F12" s="2"/>
      <c r="G12" s="2"/>
      <c r="H12" s="2"/>
    </row>
    <row r="14" spans="1:8" x14ac:dyDescent="0.25">
      <c r="A14" t="s">
        <v>10</v>
      </c>
      <c r="E14">
        <v>40000</v>
      </c>
      <c r="F14" t="str">
        <f>H19</f>
        <v>долл..</v>
      </c>
    </row>
    <row r="15" spans="1:8" x14ac:dyDescent="0.25">
      <c r="A15" t="s">
        <v>11</v>
      </c>
      <c r="E15">
        <v>10000</v>
      </c>
      <c r="F15" t="str">
        <f>F14</f>
        <v>долл..</v>
      </c>
    </row>
    <row r="16" spans="1:8" x14ac:dyDescent="0.25">
      <c r="A16" t="s">
        <v>12</v>
      </c>
      <c r="E16">
        <v>20000</v>
      </c>
      <c r="F16" t="str">
        <f>F15</f>
        <v>долл..</v>
      </c>
    </row>
    <row r="17" spans="1:10" x14ac:dyDescent="0.25">
      <c r="A17" t="s">
        <v>13</v>
      </c>
      <c r="E17">
        <f>SUM(E14:E16)</f>
        <v>70000</v>
      </c>
      <c r="F17" t="str">
        <f>F16</f>
        <v>долл..</v>
      </c>
    </row>
    <row r="19" spans="1:10" x14ac:dyDescent="0.25">
      <c r="A19" t="s">
        <v>14</v>
      </c>
      <c r="G19">
        <f>70000/20000</f>
        <v>3.5</v>
      </c>
      <c r="H19" t="s">
        <v>15</v>
      </c>
    </row>
    <row r="21" spans="1:10" x14ac:dyDescent="0.25">
      <c r="A21" t="s">
        <v>16</v>
      </c>
      <c r="F21" t="s">
        <v>15</v>
      </c>
    </row>
    <row r="22" spans="1:10" x14ac:dyDescent="0.25">
      <c r="A22" t="s">
        <v>17</v>
      </c>
      <c r="F22">
        <f>(20000-15000)*3.5</f>
        <v>17500</v>
      </c>
    </row>
    <row r="23" spans="1:10" x14ac:dyDescent="0.25">
      <c r="A23" t="s">
        <v>36</v>
      </c>
    </row>
    <row r="24" spans="1:10" x14ac:dyDescent="0.25">
      <c r="A24" t="s">
        <v>18</v>
      </c>
      <c r="F24">
        <v>100000</v>
      </c>
    </row>
    <row r="25" spans="1:10" x14ac:dyDescent="0.25">
      <c r="A25" t="s">
        <v>19</v>
      </c>
      <c r="F25">
        <f>-G19*15000</f>
        <v>-52500</v>
      </c>
    </row>
    <row r="26" spans="1:10" x14ac:dyDescent="0.25">
      <c r="A26" t="s">
        <v>20</v>
      </c>
      <c r="F26">
        <f>SUM(F24:F25)</f>
        <v>47500</v>
      </c>
      <c r="J26" t="s">
        <v>21</v>
      </c>
    </row>
    <row r="27" spans="1:10" x14ac:dyDescent="0.25">
      <c r="A27" t="s">
        <v>22</v>
      </c>
    </row>
    <row r="28" spans="1:10" x14ac:dyDescent="0.25">
      <c r="A28" t="s">
        <v>23</v>
      </c>
      <c r="F28">
        <f>-5000-7000</f>
        <v>-12000</v>
      </c>
    </row>
    <row r="29" spans="1:10" x14ac:dyDescent="0.25">
      <c r="A29" t="s">
        <v>24</v>
      </c>
      <c r="F29">
        <f>SUM(F26:F28)</f>
        <v>35500</v>
      </c>
    </row>
    <row r="31" spans="1:10" x14ac:dyDescent="0.25">
      <c r="A31" t="s">
        <v>25</v>
      </c>
    </row>
    <row r="32" spans="1:10" x14ac:dyDescent="0.25">
      <c r="A32" t="s">
        <v>26</v>
      </c>
    </row>
    <row r="34" spans="1:7" x14ac:dyDescent="0.25">
      <c r="A34" t="s">
        <v>10</v>
      </c>
      <c r="E34">
        <f>E14</f>
        <v>40000</v>
      </c>
      <c r="F34" t="str">
        <f>F14</f>
        <v>долл..</v>
      </c>
    </row>
    <row r="35" spans="1:7" x14ac:dyDescent="0.25">
      <c r="A35" t="s">
        <v>11</v>
      </c>
      <c r="E35">
        <f>E15</f>
        <v>10000</v>
      </c>
      <c r="F35" t="str">
        <f>F34</f>
        <v>долл..</v>
      </c>
    </row>
    <row r="36" spans="1:7" x14ac:dyDescent="0.25">
      <c r="A36" t="s">
        <v>27</v>
      </c>
      <c r="E36">
        <v>10000</v>
      </c>
      <c r="F36" t="str">
        <f>F35</f>
        <v>долл..</v>
      </c>
    </row>
    <row r="37" spans="1:7" x14ac:dyDescent="0.25">
      <c r="A37" t="s">
        <v>13</v>
      </c>
      <c r="E37">
        <f>SUM(E34:E36)</f>
        <v>60000</v>
      </c>
      <c r="F37" t="str">
        <f>F36</f>
        <v>долл..</v>
      </c>
    </row>
    <row r="39" spans="1:7" x14ac:dyDescent="0.25">
      <c r="A39" t="s">
        <v>28</v>
      </c>
      <c r="F39">
        <f>E37/20000</f>
        <v>3</v>
      </c>
      <c r="G39" t="str">
        <f>F37</f>
        <v>долл..</v>
      </c>
    </row>
    <row r="40" spans="1:7" x14ac:dyDescent="0.25">
      <c r="F40" t="s">
        <v>30</v>
      </c>
    </row>
    <row r="41" spans="1:7" x14ac:dyDescent="0.25">
      <c r="A41" t="s">
        <v>29</v>
      </c>
      <c r="F41">
        <f>5000*F39</f>
        <v>15000</v>
      </c>
    </row>
    <row r="42" spans="1:7" x14ac:dyDescent="0.25">
      <c r="A42" t="s">
        <v>33</v>
      </c>
    </row>
    <row r="43" spans="1:7" x14ac:dyDescent="0.25">
      <c r="A43" t="s">
        <v>18</v>
      </c>
      <c r="F43">
        <f>F24</f>
        <v>100000</v>
      </c>
    </row>
    <row r="44" spans="1:7" x14ac:dyDescent="0.25">
      <c r="A44" t="s">
        <v>31</v>
      </c>
    </row>
    <row r="45" spans="1:7" x14ac:dyDescent="0.25">
      <c r="A45" t="s">
        <v>32</v>
      </c>
      <c r="F45">
        <f>40000/20000*15000</f>
        <v>30000</v>
      </c>
    </row>
    <row r="46" spans="1:7" x14ac:dyDescent="0.25">
      <c r="A46" t="s">
        <v>34</v>
      </c>
      <c r="F46">
        <f xml:space="preserve"> 10000/20000*15000</f>
        <v>7500</v>
      </c>
    </row>
    <row r="47" spans="1:7" x14ac:dyDescent="0.25">
      <c r="A47" t="s">
        <v>35</v>
      </c>
      <c r="F47">
        <f>10000/20000*15000</f>
        <v>7500</v>
      </c>
    </row>
    <row r="48" spans="1:7" x14ac:dyDescent="0.25">
      <c r="A48" t="s">
        <v>37</v>
      </c>
      <c r="F48">
        <v>2500</v>
      </c>
    </row>
    <row r="49" spans="1:7" x14ac:dyDescent="0.25">
      <c r="A49" t="s">
        <v>38</v>
      </c>
      <c r="F49">
        <v>2000</v>
      </c>
    </row>
    <row r="50" spans="1:7" x14ac:dyDescent="0.25">
      <c r="A50" t="s">
        <v>39</v>
      </c>
      <c r="F50">
        <f>SUM(F45:F49)</f>
        <v>49500</v>
      </c>
    </row>
    <row r="51" spans="1:7" x14ac:dyDescent="0.25">
      <c r="A51" t="s">
        <v>40</v>
      </c>
      <c r="F51">
        <f>F43-F50</f>
        <v>50500</v>
      </c>
    </row>
    <row r="52" spans="1:7" x14ac:dyDescent="0.25">
      <c r="A52" t="s">
        <v>41</v>
      </c>
    </row>
    <row r="53" spans="1:7" x14ac:dyDescent="0.25">
      <c r="A53" t="s">
        <v>42</v>
      </c>
      <c r="F53">
        <v>10000</v>
      </c>
    </row>
    <row r="54" spans="1:7" x14ac:dyDescent="0.25">
      <c r="A54" t="s">
        <v>37</v>
      </c>
      <c r="F54">
        <v>2500</v>
      </c>
    </row>
    <row r="55" spans="1:7" x14ac:dyDescent="0.25">
      <c r="A55" t="s">
        <v>38</v>
      </c>
      <c r="F55">
        <v>5000</v>
      </c>
    </row>
    <row r="56" spans="1:7" x14ac:dyDescent="0.25">
      <c r="A56" t="s">
        <v>43</v>
      </c>
      <c r="F56">
        <f>SUM(F53:F55)</f>
        <v>17500</v>
      </c>
    </row>
    <row r="57" spans="1:7" x14ac:dyDescent="0.25">
      <c r="A57" t="s">
        <v>44</v>
      </c>
      <c r="F57">
        <f>F51-F56</f>
        <v>33000</v>
      </c>
    </row>
    <row r="59" spans="1:7" x14ac:dyDescent="0.25">
      <c r="A59" t="s">
        <v>45</v>
      </c>
      <c r="F59">
        <f>35500-33000</f>
        <v>2500</v>
      </c>
    </row>
    <row r="60" spans="1:7" x14ac:dyDescent="0.25">
      <c r="A60" t="s">
        <v>46</v>
      </c>
      <c r="F60">
        <f>17500-15000</f>
        <v>2500</v>
      </c>
    </row>
    <row r="61" spans="1:7" x14ac:dyDescent="0.25">
      <c r="A61" s="3" t="s">
        <v>59</v>
      </c>
    </row>
    <row r="62" spans="1:7" x14ac:dyDescent="0.25">
      <c r="A62" t="s">
        <v>47</v>
      </c>
    </row>
    <row r="63" spans="1:7" x14ac:dyDescent="0.25">
      <c r="A63" t="s">
        <v>48</v>
      </c>
      <c r="F63">
        <f>F51/15000</f>
        <v>3.3666666666666667</v>
      </c>
      <c r="G63" t="s">
        <v>15</v>
      </c>
    </row>
    <row r="64" spans="1:7" x14ac:dyDescent="0.25">
      <c r="A64" t="s">
        <v>49</v>
      </c>
      <c r="F64">
        <f>F56/F63</f>
        <v>5198.0198019801983</v>
      </c>
      <c r="G64" t="s">
        <v>50</v>
      </c>
    </row>
    <row r="65" spans="1:7" x14ac:dyDescent="0.25">
      <c r="A65" t="s">
        <v>51</v>
      </c>
      <c r="F65">
        <f>100000/15000</f>
        <v>6.666666666666667</v>
      </c>
      <c r="G65" t="s">
        <v>15</v>
      </c>
    </row>
    <row r="66" spans="1:7" x14ac:dyDescent="0.25">
      <c r="A66" t="s">
        <v>52</v>
      </c>
      <c r="F66">
        <f>F64*F65</f>
        <v>34653.465346534656</v>
      </c>
      <c r="G66" t="s">
        <v>53</v>
      </c>
    </row>
    <row r="67" spans="1:7" x14ac:dyDescent="0.25">
      <c r="A67" t="s">
        <v>54</v>
      </c>
      <c r="F67">
        <f>15000-F64</f>
        <v>9801.9801980198026</v>
      </c>
      <c r="G67" t="s">
        <v>55</v>
      </c>
    </row>
    <row r="68" spans="1:7" x14ac:dyDescent="0.25">
      <c r="A68" t="s">
        <v>56</v>
      </c>
      <c r="F68">
        <f>100000-F66</f>
        <v>65346.534653465344</v>
      </c>
      <c r="G68" t="s">
        <v>57</v>
      </c>
    </row>
    <row r="69" spans="1:7" x14ac:dyDescent="0.25">
      <c r="A69" t="s">
        <v>58</v>
      </c>
      <c r="F69">
        <f>F51/F57</f>
        <v>1.5303030303030303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Аверчев И.В./Igor V. Averchev</dc:creator>
  <cp:lastModifiedBy>Аверчев И.В./Igor V. Averchev</cp:lastModifiedBy>
  <dcterms:created xsi:type="dcterms:W3CDTF">2012-11-25T05:09:18Z</dcterms:created>
  <dcterms:modified xsi:type="dcterms:W3CDTF">2012-11-25T05:48:12Z</dcterms:modified>
</cp:coreProperties>
</file>