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1970" windowHeight="3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94" i="1"/>
  <c r="E78" i="1"/>
  <c r="E79" i="1"/>
  <c r="E80" i="1"/>
  <c r="E81" i="1"/>
  <c r="E82" i="1"/>
  <c r="E77" i="1"/>
  <c r="B83" i="1"/>
  <c r="E83" i="1"/>
  <c r="E71" i="1"/>
  <c r="E72" i="1"/>
  <c r="B73" i="1"/>
  <c r="E70" i="1" s="1"/>
  <c r="E63" i="1"/>
  <c r="E62" i="1"/>
  <c r="E61" i="1"/>
  <c r="E60" i="1"/>
  <c r="J59" i="1"/>
  <c r="E59" i="1"/>
  <c r="J58" i="1"/>
  <c r="E58" i="1"/>
  <c r="E57" i="1"/>
  <c r="F57" i="1" s="1"/>
  <c r="F58" i="1" s="1"/>
  <c r="F59" i="1" s="1"/>
  <c r="F60" i="1" s="1"/>
  <c r="F61" i="1" s="1"/>
  <c r="F62" i="1" s="1"/>
  <c r="E53" i="1"/>
  <c r="E52" i="1"/>
  <c r="E51" i="1"/>
  <c r="E50" i="1"/>
  <c r="J49" i="1"/>
  <c r="E49" i="1"/>
  <c r="J48" i="1"/>
  <c r="E48" i="1"/>
  <c r="E47" i="1"/>
  <c r="F47" i="1" s="1"/>
  <c r="F48" i="1" s="1"/>
  <c r="F49" i="1" s="1"/>
  <c r="F50" i="1" s="1"/>
  <c r="F43" i="1"/>
  <c r="F41" i="1"/>
  <c r="F40" i="1"/>
  <c r="E41" i="1"/>
  <c r="E40" i="1"/>
  <c r="E39" i="1"/>
  <c r="E38" i="1"/>
  <c r="J37" i="1"/>
  <c r="J38" i="1" s="1"/>
  <c r="E37" i="1"/>
  <c r="E36" i="1"/>
  <c r="F36" i="1" s="1"/>
  <c r="F37" i="1" s="1"/>
  <c r="F38" i="1" s="1"/>
  <c r="F39" i="1" s="1"/>
  <c r="F32" i="1"/>
  <c r="J27" i="1"/>
  <c r="J26" i="1"/>
  <c r="F28" i="1"/>
  <c r="F27" i="1"/>
  <c r="F26" i="1"/>
  <c r="F25" i="1"/>
  <c r="E26" i="1"/>
  <c r="E27" i="1"/>
  <c r="E28" i="1"/>
  <c r="E29" i="1"/>
  <c r="E30" i="1"/>
  <c r="E25" i="1"/>
  <c r="F21" i="1"/>
  <c r="C18" i="1"/>
  <c r="G16" i="1"/>
  <c r="G15" i="1"/>
  <c r="C14" i="1"/>
  <c r="C15" i="1" s="1"/>
  <c r="C16" i="1" s="1"/>
  <c r="C17" i="1" s="1"/>
  <c r="F10" i="1"/>
  <c r="C6" i="1"/>
  <c r="G5" i="1"/>
  <c r="C5" i="1"/>
  <c r="G4" i="1"/>
  <c r="C4" i="1"/>
  <c r="C3" i="1"/>
  <c r="E69" i="1" l="1"/>
  <c r="E67" i="1"/>
  <c r="E68" i="1"/>
  <c r="E73" i="1"/>
</calcChain>
</file>

<file path=xl/sharedStrings.xml><?xml version="1.0" encoding="utf-8"?>
<sst xmlns="http://schemas.openxmlformats.org/spreadsheetml/2006/main" count="147" uniqueCount="47">
  <si>
    <t>Период окупаемости проекта А</t>
  </si>
  <si>
    <t>Год</t>
  </si>
  <si>
    <t>Ден.поток</t>
  </si>
  <si>
    <t>Остаток пераоначальных инвестиций</t>
  </si>
  <si>
    <t>Окупился?</t>
  </si>
  <si>
    <t>Нет</t>
  </si>
  <si>
    <t>ДА!!!</t>
  </si>
  <si>
    <t>Период окупаемости = 2 года + 5000/15000=</t>
  </si>
  <si>
    <t>года</t>
  </si>
  <si>
    <t>Да!!!</t>
  </si>
  <si>
    <t>Период окупаемости = 3 года + 16000/26000=</t>
  </si>
  <si>
    <t>Проект А. Дисконтированный период окупаемости.</t>
  </si>
  <si>
    <t xml:space="preserve"> К-т дисконтирвания</t>
  </si>
  <si>
    <t xml:space="preserve"> * 1/(1+10%)^0=</t>
  </si>
  <si>
    <t>Остаток первоначальных инвестиций</t>
  </si>
  <si>
    <t>Да!</t>
  </si>
  <si>
    <t>Период окупаемости = 2 года + 10743,80/11269,72</t>
  </si>
  <si>
    <t>Да!!! (если продадим лсговные средства)</t>
  </si>
  <si>
    <t>Период окупаемости = 3 года + (22126,22)/(17758,35+6830,13)=</t>
  </si>
  <si>
    <t>Д исконтированнй период окупаемости проекта В</t>
  </si>
  <si>
    <t>Чистая приведённая стоимость проекта А</t>
  </si>
  <si>
    <t>NPV</t>
  </si>
  <si>
    <t>Чистая приедённая стоимость проекта В</t>
  </si>
  <si>
    <t>Если поодадим остаток инвестиций</t>
  </si>
  <si>
    <t>Внутренняя ставка доходности проекта А</t>
  </si>
  <si>
    <t>IRR</t>
  </si>
  <si>
    <t>Если продадим остаток инвестиций</t>
  </si>
  <si>
    <t xml:space="preserve"> * 1/(1+22%)^0=</t>
  </si>
  <si>
    <t xml:space="preserve"> * 1/(1+10%)^1=</t>
  </si>
  <si>
    <t xml:space="preserve"> * 1/(1+10%)^2=</t>
  </si>
  <si>
    <t xml:space="preserve"> * 1/(1+10%)^3=</t>
  </si>
  <si>
    <t xml:space="preserve"> * 1/(1+10%)^4=</t>
  </si>
  <si>
    <t xml:space="preserve"> * 1/(1+22%)^1=</t>
  </si>
  <si>
    <t xml:space="preserve"> * 1/(1+22%)^2=</t>
  </si>
  <si>
    <t xml:space="preserve"> * 1/(1+22%)^3=</t>
  </si>
  <si>
    <t xml:space="preserve"> * 1/(1+22%)^4=</t>
  </si>
  <si>
    <t>Чистый дисконтированный денежный поток</t>
  </si>
  <si>
    <t>Внутренняя ставка доходности проекта В</t>
  </si>
  <si>
    <t xml:space="preserve"> * 1/(1+12%)^0=</t>
  </si>
  <si>
    <t xml:space="preserve"> * 1/(1+12%)^1=</t>
  </si>
  <si>
    <t xml:space="preserve"> * 1/(1+12%)^2=</t>
  </si>
  <si>
    <t xml:space="preserve"> * 1/(1+12%)^3=</t>
  </si>
  <si>
    <t xml:space="preserve"> * 1/(1+12%)^4=</t>
  </si>
  <si>
    <t>Индекс рентабельности проекта А</t>
  </si>
  <si>
    <t>PI = 1+NPV/I0=1+14186/50000=</t>
  </si>
  <si>
    <t>Индекс оентабельности проекта В</t>
  </si>
  <si>
    <t>PI = 1+NPV/I0=1+2462,26/50000=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</si>
</sst>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F108" sqref="F108"/>
    </sheetView>
  </sheetViews>
  <sheetFormatPr defaultRowHeight="15.75" x14ac:dyDescent="0.25"/>
  <cols>
    <col min="5" max="5" width="21.375" customWidth="1"/>
    <col min="6" max="6" width="11.875" bestFit="1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C2" t="s">
        <v>3</v>
      </c>
      <c r="G2" t="s">
        <v>4</v>
      </c>
    </row>
    <row r="3" spans="1:7" x14ac:dyDescent="0.25">
      <c r="A3">
        <v>0</v>
      </c>
      <c r="B3">
        <v>-50000</v>
      </c>
      <c r="C3">
        <f>B3</f>
        <v>-50000</v>
      </c>
      <c r="G3" t="s">
        <v>5</v>
      </c>
    </row>
    <row r="4" spans="1:7" x14ac:dyDescent="0.25">
      <c r="A4">
        <v>1</v>
      </c>
      <c r="B4">
        <v>25000</v>
      </c>
      <c r="C4">
        <f>C3+B4</f>
        <v>-25000</v>
      </c>
      <c r="G4" t="str">
        <f>G3</f>
        <v>Нет</v>
      </c>
    </row>
    <row r="5" spans="1:7" x14ac:dyDescent="0.25">
      <c r="A5">
        <v>2</v>
      </c>
      <c r="B5">
        <v>20000</v>
      </c>
      <c r="C5">
        <f>C4+B5</f>
        <v>-5000</v>
      </c>
      <c r="G5" t="str">
        <f>G4</f>
        <v>Нет</v>
      </c>
    </row>
    <row r="6" spans="1:7" x14ac:dyDescent="0.25">
      <c r="A6">
        <v>3</v>
      </c>
      <c r="B6">
        <v>15000</v>
      </c>
      <c r="C6">
        <f>C5+B6</f>
        <v>10000</v>
      </c>
      <c r="G6" t="s">
        <v>6</v>
      </c>
    </row>
    <row r="7" spans="1:7" x14ac:dyDescent="0.25">
      <c r="A7">
        <v>4</v>
      </c>
      <c r="B7">
        <v>10000</v>
      </c>
    </row>
    <row r="8" spans="1:7" x14ac:dyDescent="0.25">
      <c r="A8">
        <v>4</v>
      </c>
      <c r="B8">
        <v>10000</v>
      </c>
    </row>
    <row r="10" spans="1:7" x14ac:dyDescent="0.25">
      <c r="A10" t="s">
        <v>7</v>
      </c>
      <c r="F10">
        <f>2+5000/15000</f>
        <v>2.3333333333333335</v>
      </c>
      <c r="G10" t="s">
        <v>8</v>
      </c>
    </row>
    <row r="12" spans="1:7" x14ac:dyDescent="0.25">
      <c r="A12" t="s">
        <v>0</v>
      </c>
    </row>
    <row r="13" spans="1:7" x14ac:dyDescent="0.25">
      <c r="A13" t="s">
        <v>1</v>
      </c>
      <c r="B13" t="s">
        <v>2</v>
      </c>
      <c r="C13" t="s">
        <v>3</v>
      </c>
      <c r="G13" t="s">
        <v>4</v>
      </c>
    </row>
    <row r="14" spans="1:7" x14ac:dyDescent="0.25">
      <c r="A14">
        <v>0</v>
      </c>
      <c r="B14">
        <v>-50000</v>
      </c>
      <c r="C14">
        <f>B14</f>
        <v>-50000</v>
      </c>
      <c r="G14" t="s">
        <v>5</v>
      </c>
    </row>
    <row r="15" spans="1:7" x14ac:dyDescent="0.25">
      <c r="A15">
        <v>1</v>
      </c>
      <c r="B15">
        <v>10000</v>
      </c>
      <c r="C15">
        <f>C14+B15</f>
        <v>-40000</v>
      </c>
      <c r="G15" t="str">
        <f>G14</f>
        <v>Нет</v>
      </c>
    </row>
    <row r="16" spans="1:7" x14ac:dyDescent="0.25">
      <c r="A16">
        <v>2</v>
      </c>
      <c r="B16">
        <v>10000</v>
      </c>
      <c r="C16">
        <f>C15+B16</f>
        <v>-30000</v>
      </c>
      <c r="G16" t="str">
        <f>G15</f>
        <v>Нет</v>
      </c>
    </row>
    <row r="17" spans="1:10" x14ac:dyDescent="0.25">
      <c r="A17">
        <v>3</v>
      </c>
      <c r="B17">
        <v>14000</v>
      </c>
      <c r="C17">
        <f>C16+B17</f>
        <v>-16000</v>
      </c>
      <c r="G17" t="s">
        <v>5</v>
      </c>
    </row>
    <row r="18" spans="1:10" x14ac:dyDescent="0.25">
      <c r="A18">
        <v>4</v>
      </c>
      <c r="B18">
        <v>26000</v>
      </c>
      <c r="C18">
        <f>C17+B18</f>
        <v>10000</v>
      </c>
      <c r="G18" t="s">
        <v>9</v>
      </c>
    </row>
    <row r="19" spans="1:10" x14ac:dyDescent="0.25">
      <c r="A19">
        <v>4</v>
      </c>
      <c r="B19">
        <v>10000</v>
      </c>
    </row>
    <row r="21" spans="1:10" x14ac:dyDescent="0.25">
      <c r="A21" t="s">
        <v>10</v>
      </c>
      <c r="F21">
        <f>3+16000/26000</f>
        <v>3.6153846153846154</v>
      </c>
      <c r="G21" t="s">
        <v>8</v>
      </c>
    </row>
    <row r="23" spans="1:10" x14ac:dyDescent="0.25">
      <c r="A23" t="s">
        <v>11</v>
      </c>
    </row>
    <row r="24" spans="1:10" x14ac:dyDescent="0.25">
      <c r="A24" t="s">
        <v>1</v>
      </c>
      <c r="B24" t="s">
        <v>2</v>
      </c>
      <c r="C24" t="s">
        <v>12</v>
      </c>
      <c r="F24" t="s">
        <v>14</v>
      </c>
      <c r="J24" t="s">
        <v>4</v>
      </c>
    </row>
    <row r="25" spans="1:10" x14ac:dyDescent="0.25">
      <c r="A25">
        <v>0</v>
      </c>
      <c r="B25">
        <v>-50000</v>
      </c>
      <c r="C25" t="s">
        <v>13</v>
      </c>
      <c r="E25" s="1">
        <f>B25/1.1^A25</f>
        <v>-50000</v>
      </c>
      <c r="F25" s="2">
        <f>E25</f>
        <v>-50000</v>
      </c>
      <c r="J25" t="s">
        <v>5</v>
      </c>
    </row>
    <row r="26" spans="1:10" x14ac:dyDescent="0.25">
      <c r="A26">
        <v>1</v>
      </c>
      <c r="B26">
        <v>25000</v>
      </c>
      <c r="C26" t="s">
        <v>28</v>
      </c>
      <c r="E26" s="1">
        <f t="shared" ref="E26:E30" si="0">B26/1.1^A26</f>
        <v>22727.272727272724</v>
      </c>
      <c r="F26" s="2">
        <f>F25+E26</f>
        <v>-27272.727272727276</v>
      </c>
      <c r="J26" t="str">
        <f>J25</f>
        <v>Нет</v>
      </c>
    </row>
    <row r="27" spans="1:10" x14ac:dyDescent="0.25">
      <c r="A27">
        <v>2</v>
      </c>
      <c r="B27">
        <v>20000</v>
      </c>
      <c r="C27" t="s">
        <v>29</v>
      </c>
      <c r="E27" s="1">
        <f t="shared" si="0"/>
        <v>16528.925619834707</v>
      </c>
      <c r="F27" s="2">
        <f>F26+E27</f>
        <v>-10743.801652892569</v>
      </c>
      <c r="J27" t="str">
        <f>J26</f>
        <v>Нет</v>
      </c>
    </row>
    <row r="28" spans="1:10" x14ac:dyDescent="0.25">
      <c r="A28">
        <v>3</v>
      </c>
      <c r="B28">
        <v>15000</v>
      </c>
      <c r="C28" t="s">
        <v>30</v>
      </c>
      <c r="E28" s="1">
        <f t="shared" si="0"/>
        <v>11269.722013523662</v>
      </c>
      <c r="F28" s="2">
        <f>F27+E28</f>
        <v>525.92036063109299</v>
      </c>
      <c r="J28" t="s">
        <v>15</v>
      </c>
    </row>
    <row r="29" spans="1:10" x14ac:dyDescent="0.25">
      <c r="A29">
        <v>4</v>
      </c>
      <c r="B29">
        <v>10000</v>
      </c>
      <c r="C29" t="s">
        <v>31</v>
      </c>
      <c r="E29" s="1">
        <f t="shared" si="0"/>
        <v>6830.1345536507051</v>
      </c>
    </row>
    <row r="30" spans="1:10" x14ac:dyDescent="0.25">
      <c r="A30">
        <v>4</v>
      </c>
      <c r="B30">
        <v>10000</v>
      </c>
      <c r="C30" t="s">
        <v>31</v>
      </c>
      <c r="E30" s="1">
        <f t="shared" si="0"/>
        <v>6830.1345536507051</v>
      </c>
    </row>
    <row r="32" spans="1:10" x14ac:dyDescent="0.25">
      <c r="A32" t="s">
        <v>16</v>
      </c>
      <c r="F32">
        <f>2+10743.8/11269.72</f>
        <v>2.95333335699556</v>
      </c>
      <c r="G32" t="s">
        <v>8</v>
      </c>
    </row>
    <row r="34" spans="1:10" x14ac:dyDescent="0.25">
      <c r="A34" t="s">
        <v>19</v>
      </c>
    </row>
    <row r="35" spans="1:10" x14ac:dyDescent="0.25">
      <c r="A35" t="s">
        <v>1</v>
      </c>
      <c r="B35" t="s">
        <v>2</v>
      </c>
      <c r="C35" t="s">
        <v>12</v>
      </c>
      <c r="F35" t="s">
        <v>14</v>
      </c>
      <c r="J35" t="s">
        <v>4</v>
      </c>
    </row>
    <row r="36" spans="1:10" x14ac:dyDescent="0.25">
      <c r="A36">
        <v>0</v>
      </c>
      <c r="B36">
        <v>-50000</v>
      </c>
      <c r="C36" t="s">
        <v>13</v>
      </c>
      <c r="E36" s="1">
        <f>B36/1.1^A36</f>
        <v>-50000</v>
      </c>
      <c r="F36" s="2">
        <f>E36</f>
        <v>-50000</v>
      </c>
      <c r="J36" t="s">
        <v>5</v>
      </c>
    </row>
    <row r="37" spans="1:10" x14ac:dyDescent="0.25">
      <c r="A37">
        <v>1</v>
      </c>
      <c r="B37">
        <v>10000</v>
      </c>
      <c r="C37" t="s">
        <v>28</v>
      </c>
      <c r="E37" s="1">
        <f t="shared" ref="E37:E41" si="1">B37/1.1^A37</f>
        <v>9090.9090909090901</v>
      </c>
      <c r="F37" s="2">
        <f>F36+E37</f>
        <v>-40909.090909090912</v>
      </c>
      <c r="J37" t="str">
        <f>J36</f>
        <v>Нет</v>
      </c>
    </row>
    <row r="38" spans="1:10" x14ac:dyDescent="0.25">
      <c r="A38">
        <v>2</v>
      </c>
      <c r="B38">
        <v>10000</v>
      </c>
      <c r="C38" t="s">
        <v>29</v>
      </c>
      <c r="E38" s="1">
        <f t="shared" si="1"/>
        <v>8264.4628099173533</v>
      </c>
      <c r="F38" s="2">
        <f>F37+E38</f>
        <v>-32644.628099173558</v>
      </c>
      <c r="J38" t="str">
        <f>J37</f>
        <v>Нет</v>
      </c>
    </row>
    <row r="39" spans="1:10" x14ac:dyDescent="0.25">
      <c r="A39">
        <v>3</v>
      </c>
      <c r="B39">
        <v>14000</v>
      </c>
      <c r="C39" t="s">
        <v>30</v>
      </c>
      <c r="E39" s="1">
        <f t="shared" si="1"/>
        <v>10518.407212622085</v>
      </c>
      <c r="F39" s="2">
        <f>F38+E39</f>
        <v>-22126.220886551473</v>
      </c>
      <c r="J39" t="s">
        <v>5</v>
      </c>
    </row>
    <row r="40" spans="1:10" x14ac:dyDescent="0.25">
      <c r="A40">
        <v>4</v>
      </c>
      <c r="B40">
        <v>26000</v>
      </c>
      <c r="C40" t="s">
        <v>31</v>
      </c>
      <c r="E40" s="1">
        <f t="shared" si="1"/>
        <v>17758.349839491832</v>
      </c>
      <c r="F40" s="2">
        <f>F39+E40</f>
        <v>-4367.8710470596416</v>
      </c>
    </row>
    <row r="41" spans="1:10" x14ac:dyDescent="0.25">
      <c r="A41">
        <v>4</v>
      </c>
      <c r="B41">
        <v>10000</v>
      </c>
      <c r="C41" t="s">
        <v>31</v>
      </c>
      <c r="E41" s="1">
        <f t="shared" si="1"/>
        <v>6830.1345536507051</v>
      </c>
      <c r="F41" s="2">
        <f>F40+E41</f>
        <v>2462.2635065910636</v>
      </c>
      <c r="J41" t="s">
        <v>17</v>
      </c>
    </row>
    <row r="43" spans="1:10" x14ac:dyDescent="0.25">
      <c r="A43" t="s">
        <v>18</v>
      </c>
      <c r="F43">
        <f>3+(22126.22)/(17758.35+6830.13)</f>
        <v>3.8998612358307629</v>
      </c>
      <c r="G43" t="s">
        <v>8</v>
      </c>
    </row>
    <row r="45" spans="1:10" x14ac:dyDescent="0.25">
      <c r="A45" t="s">
        <v>20</v>
      </c>
    </row>
    <row r="46" spans="1:10" x14ac:dyDescent="0.25">
      <c r="A46" t="s">
        <v>1</v>
      </c>
      <c r="B46" t="s">
        <v>2</v>
      </c>
      <c r="C46" t="s">
        <v>12</v>
      </c>
      <c r="F46" t="s">
        <v>14</v>
      </c>
      <c r="J46" t="s">
        <v>4</v>
      </c>
    </row>
    <row r="47" spans="1:10" x14ac:dyDescent="0.25">
      <c r="A47">
        <v>0</v>
      </c>
      <c r="B47">
        <v>-50000</v>
      </c>
      <c r="C47" t="s">
        <v>13</v>
      </c>
      <c r="E47" s="1">
        <f>B47/1.1^A47</f>
        <v>-50000</v>
      </c>
      <c r="F47" s="2">
        <f>E47</f>
        <v>-50000</v>
      </c>
      <c r="J47" t="s">
        <v>5</v>
      </c>
    </row>
    <row r="48" spans="1:10" x14ac:dyDescent="0.25">
      <c r="A48">
        <v>1</v>
      </c>
      <c r="B48">
        <v>25000</v>
      </c>
      <c r="C48" t="s">
        <v>28</v>
      </c>
      <c r="E48" s="1">
        <f t="shared" ref="E48:E52" si="2">B48/1.1^A48</f>
        <v>22727.272727272724</v>
      </c>
      <c r="F48" s="2">
        <f>F47+E48</f>
        <v>-27272.727272727276</v>
      </c>
      <c r="J48" t="str">
        <f>J47</f>
        <v>Нет</v>
      </c>
    </row>
    <row r="49" spans="1:10" x14ac:dyDescent="0.25">
      <c r="A49">
        <v>2</v>
      </c>
      <c r="B49">
        <v>20000</v>
      </c>
      <c r="C49" t="s">
        <v>29</v>
      </c>
      <c r="E49" s="1">
        <f t="shared" si="2"/>
        <v>16528.925619834707</v>
      </c>
      <c r="F49" s="2">
        <f>F48+E49</f>
        <v>-10743.801652892569</v>
      </c>
      <c r="J49" t="str">
        <f>J48</f>
        <v>Нет</v>
      </c>
    </row>
    <row r="50" spans="1:10" x14ac:dyDescent="0.25">
      <c r="A50">
        <v>3</v>
      </c>
      <c r="B50">
        <v>15000</v>
      </c>
      <c r="C50" t="s">
        <v>30</v>
      </c>
      <c r="E50" s="1">
        <f t="shared" si="2"/>
        <v>11269.722013523662</v>
      </c>
      <c r="F50" s="2">
        <f>F49+E50</f>
        <v>525.92036063109299</v>
      </c>
      <c r="J50" t="s">
        <v>15</v>
      </c>
    </row>
    <row r="51" spans="1:10" x14ac:dyDescent="0.25">
      <c r="A51">
        <v>4</v>
      </c>
      <c r="B51">
        <v>10000</v>
      </c>
      <c r="C51" t="s">
        <v>31</v>
      </c>
      <c r="E51" s="1">
        <f t="shared" si="2"/>
        <v>6830.1345536507051</v>
      </c>
    </row>
    <row r="52" spans="1:10" x14ac:dyDescent="0.25">
      <c r="A52">
        <v>4</v>
      </c>
      <c r="B52">
        <v>10000</v>
      </c>
      <c r="C52" t="s">
        <v>31</v>
      </c>
      <c r="E52" s="1">
        <f t="shared" si="2"/>
        <v>6830.1345536507051</v>
      </c>
    </row>
    <row r="53" spans="1:10" x14ac:dyDescent="0.25">
      <c r="A53" t="s">
        <v>21</v>
      </c>
      <c r="E53" s="2">
        <f>SUM(E47:E52)</f>
        <v>14186.189467932503</v>
      </c>
      <c r="F53" t="s">
        <v>23</v>
      </c>
    </row>
    <row r="55" spans="1:10" x14ac:dyDescent="0.25">
      <c r="A55" t="s">
        <v>22</v>
      </c>
    </row>
    <row r="56" spans="1:10" x14ac:dyDescent="0.25">
      <c r="A56" t="s">
        <v>1</v>
      </c>
      <c r="B56" t="s">
        <v>2</v>
      </c>
      <c r="C56" t="s">
        <v>12</v>
      </c>
      <c r="F56" t="s">
        <v>14</v>
      </c>
      <c r="J56" t="s">
        <v>4</v>
      </c>
    </row>
    <row r="57" spans="1:10" x14ac:dyDescent="0.25">
      <c r="A57">
        <v>0</v>
      </c>
      <c r="B57">
        <v>-50000</v>
      </c>
      <c r="C57" t="s">
        <v>13</v>
      </c>
      <c r="E57" s="1">
        <f>B57/1.1^A57</f>
        <v>-50000</v>
      </c>
      <c r="F57" s="2">
        <f>E57</f>
        <v>-50000</v>
      </c>
      <c r="J57" t="s">
        <v>5</v>
      </c>
    </row>
    <row r="58" spans="1:10" x14ac:dyDescent="0.25">
      <c r="A58">
        <v>1</v>
      </c>
      <c r="B58">
        <v>10000</v>
      </c>
      <c r="C58" t="s">
        <v>28</v>
      </c>
      <c r="E58" s="1">
        <f t="shared" ref="E58:E62" si="3">B58/1.1^A58</f>
        <v>9090.9090909090901</v>
      </c>
      <c r="F58" s="2">
        <f>F57+E58</f>
        <v>-40909.090909090912</v>
      </c>
      <c r="J58" t="str">
        <f>J57</f>
        <v>Нет</v>
      </c>
    </row>
    <row r="59" spans="1:10" x14ac:dyDescent="0.25">
      <c r="A59">
        <v>2</v>
      </c>
      <c r="B59">
        <v>10000</v>
      </c>
      <c r="C59" t="s">
        <v>29</v>
      </c>
      <c r="E59" s="1">
        <f t="shared" si="3"/>
        <v>8264.4628099173533</v>
      </c>
      <c r="F59" s="2">
        <f>F58+E59</f>
        <v>-32644.628099173558</v>
      </c>
      <c r="J59" t="str">
        <f>J58</f>
        <v>Нет</v>
      </c>
    </row>
    <row r="60" spans="1:10" x14ac:dyDescent="0.25">
      <c r="A60">
        <v>3</v>
      </c>
      <c r="B60">
        <v>14000</v>
      </c>
      <c r="C60" t="s">
        <v>30</v>
      </c>
      <c r="E60" s="1">
        <f t="shared" si="3"/>
        <v>10518.407212622085</v>
      </c>
      <c r="F60" s="2">
        <f>F59+E60</f>
        <v>-22126.220886551473</v>
      </c>
      <c r="J60" t="s">
        <v>5</v>
      </c>
    </row>
    <row r="61" spans="1:10" x14ac:dyDescent="0.25">
      <c r="A61">
        <v>4</v>
      </c>
      <c r="B61">
        <v>26000</v>
      </c>
      <c r="C61" t="s">
        <v>31</v>
      </c>
      <c r="E61" s="1">
        <f t="shared" si="3"/>
        <v>17758.349839491832</v>
      </c>
      <c r="F61" s="2">
        <f>F60+E61</f>
        <v>-4367.8710470596416</v>
      </c>
    </row>
    <row r="62" spans="1:10" x14ac:dyDescent="0.25">
      <c r="A62">
        <v>4</v>
      </c>
      <c r="B62">
        <v>10000</v>
      </c>
      <c r="C62" t="s">
        <v>31</v>
      </c>
      <c r="E62" s="1">
        <f t="shared" si="3"/>
        <v>6830.1345536507051</v>
      </c>
      <c r="F62" s="2">
        <f>F61+E62</f>
        <v>2462.2635065910636</v>
      </c>
    </row>
    <row r="63" spans="1:10" x14ac:dyDescent="0.25">
      <c r="A63" t="s">
        <v>21</v>
      </c>
      <c r="E63" s="2">
        <f>SUM(E57:E62)</f>
        <v>2462.2635065910636</v>
      </c>
      <c r="F63" t="s">
        <v>26</v>
      </c>
    </row>
    <row r="65" spans="1:6" x14ac:dyDescent="0.25">
      <c r="A65" t="s">
        <v>24</v>
      </c>
    </row>
    <row r="66" spans="1:6" x14ac:dyDescent="0.25">
      <c r="A66" t="s">
        <v>1</v>
      </c>
      <c r="B66" t="s">
        <v>2</v>
      </c>
      <c r="C66" t="s">
        <v>12</v>
      </c>
      <c r="E66" t="s">
        <v>36</v>
      </c>
    </row>
    <row r="67" spans="1:6" x14ac:dyDescent="0.25">
      <c r="A67">
        <v>0</v>
      </c>
      <c r="B67">
        <v>-50000</v>
      </c>
      <c r="C67" t="s">
        <v>27</v>
      </c>
      <c r="E67" s="1">
        <f>B67/(1+$B$73)^A67</f>
        <v>-50000</v>
      </c>
      <c r="F67" s="2"/>
    </row>
    <row r="68" spans="1:6" x14ac:dyDescent="0.25">
      <c r="A68">
        <v>1</v>
      </c>
      <c r="B68">
        <v>25000</v>
      </c>
      <c r="C68" t="s">
        <v>32</v>
      </c>
      <c r="E68" s="1">
        <f t="shared" ref="E68:E72" si="4">B68/(1+$B$73)^A68</f>
        <v>20259.082014014984</v>
      </c>
      <c r="F68" s="2"/>
    </row>
    <row r="69" spans="1:6" x14ac:dyDescent="0.25">
      <c r="A69">
        <v>2</v>
      </c>
      <c r="B69">
        <v>20000</v>
      </c>
      <c r="C69" t="s">
        <v>33</v>
      </c>
      <c r="E69" s="1">
        <f t="shared" si="4"/>
        <v>13133.772929618737</v>
      </c>
      <c r="F69" s="2"/>
    </row>
    <row r="70" spans="1:6" x14ac:dyDescent="0.25">
      <c r="A70">
        <v>3</v>
      </c>
      <c r="B70">
        <v>15000</v>
      </c>
      <c r="C70" t="s">
        <v>34</v>
      </c>
      <c r="E70" s="1">
        <f t="shared" si="4"/>
        <v>7982.3454880378758</v>
      </c>
      <c r="F70" s="2"/>
    </row>
    <row r="71" spans="1:6" x14ac:dyDescent="0.25">
      <c r="A71">
        <v>4</v>
      </c>
      <c r="B71">
        <v>20000</v>
      </c>
      <c r="C71" t="s">
        <v>35</v>
      </c>
      <c r="E71" s="1">
        <f t="shared" si="4"/>
        <v>8624.7995683392965</v>
      </c>
    </row>
    <row r="72" spans="1:6" x14ac:dyDescent="0.25">
      <c r="A72">
        <v>4</v>
      </c>
      <c r="C72" t="s">
        <v>35</v>
      </c>
      <c r="E72" s="1">
        <f t="shared" si="4"/>
        <v>0</v>
      </c>
    </row>
    <row r="73" spans="1:6" x14ac:dyDescent="0.25">
      <c r="A73" t="s">
        <v>25</v>
      </c>
      <c r="B73" s="3">
        <f>IRR(B67:B72)</f>
        <v>0.23401445251592867</v>
      </c>
      <c r="E73" s="2">
        <f>SUM(E67:E72)</f>
        <v>1.0892108548432589E-8</v>
      </c>
      <c r="F73" t="s">
        <v>26</v>
      </c>
    </row>
    <row r="75" spans="1:6" x14ac:dyDescent="0.25">
      <c r="A75" t="s">
        <v>37</v>
      </c>
    </row>
    <row r="76" spans="1:6" x14ac:dyDescent="0.25">
      <c r="A76" t="s">
        <v>1</v>
      </c>
      <c r="B76" t="s">
        <v>2</v>
      </c>
      <c r="C76" t="s">
        <v>12</v>
      </c>
      <c r="E76" t="s">
        <v>36</v>
      </c>
    </row>
    <row r="77" spans="1:6" x14ac:dyDescent="0.25">
      <c r="A77">
        <v>0</v>
      </c>
      <c r="B77">
        <v>-50000</v>
      </c>
      <c r="C77" t="s">
        <v>38</v>
      </c>
      <c r="E77" s="1">
        <f>B77/(1+$B$83)^A77</f>
        <v>-50000</v>
      </c>
      <c r="F77" s="2"/>
    </row>
    <row r="78" spans="1:6" x14ac:dyDescent="0.25">
      <c r="A78">
        <v>1</v>
      </c>
      <c r="B78">
        <v>10000</v>
      </c>
      <c r="C78" t="s">
        <v>39</v>
      </c>
      <c r="E78" s="1">
        <f t="shared" ref="E78:E82" si="5">B78/(1+$B$83)^A78</f>
        <v>8944.1590724551897</v>
      </c>
      <c r="F78" s="2"/>
    </row>
    <row r="79" spans="1:6" x14ac:dyDescent="0.25">
      <c r="A79">
        <v>2</v>
      </c>
      <c r="B79">
        <v>10000</v>
      </c>
      <c r="C79" t="s">
        <v>40</v>
      </c>
      <c r="E79" s="1">
        <f t="shared" si="5"/>
        <v>7999.7981513382456</v>
      </c>
      <c r="F79" s="2"/>
    </row>
    <row r="80" spans="1:6" x14ac:dyDescent="0.25">
      <c r="A80">
        <v>3</v>
      </c>
      <c r="B80">
        <v>14000</v>
      </c>
      <c r="C80" t="s">
        <v>41</v>
      </c>
      <c r="E80" s="1">
        <f t="shared" si="5"/>
        <v>10017.205409834311</v>
      </c>
      <c r="F80" s="2"/>
    </row>
    <row r="81" spans="1:10" x14ac:dyDescent="0.25">
      <c r="A81">
        <v>4</v>
      </c>
      <c r="B81">
        <v>36000</v>
      </c>
      <c r="C81" t="s">
        <v>42</v>
      </c>
      <c r="E81" s="1">
        <f t="shared" si="5"/>
        <v>23038.837366375734</v>
      </c>
      <c r="F81" s="2"/>
    </row>
    <row r="82" spans="1:10" x14ac:dyDescent="0.25">
      <c r="A82">
        <v>4</v>
      </c>
      <c r="B82">
        <v>0</v>
      </c>
      <c r="E82" s="1">
        <f t="shared" si="5"/>
        <v>0</v>
      </c>
      <c r="F82" s="2"/>
    </row>
    <row r="83" spans="1:10" x14ac:dyDescent="0.25">
      <c r="A83" t="s">
        <v>25</v>
      </c>
      <c r="B83" s="3">
        <f>IRR(B77:B81)</f>
        <v>0.11804809362083279</v>
      </c>
      <c r="E83" s="2">
        <f>SUM(E77:E82)</f>
        <v>3.485183697193861E-9</v>
      </c>
      <c r="F83" t="s">
        <v>26</v>
      </c>
    </row>
    <row r="85" spans="1:10" x14ac:dyDescent="0.25">
      <c r="A85" t="s">
        <v>43</v>
      </c>
    </row>
    <row r="86" spans="1:10" x14ac:dyDescent="0.25">
      <c r="A86" t="s">
        <v>1</v>
      </c>
      <c r="B86" t="s">
        <v>2</v>
      </c>
      <c r="C86" t="s">
        <v>12</v>
      </c>
      <c r="F86" t="s">
        <v>14</v>
      </c>
      <c r="J86" t="s">
        <v>4</v>
      </c>
    </row>
    <row r="87" spans="1:10" x14ac:dyDescent="0.25">
      <c r="A87">
        <v>0</v>
      </c>
      <c r="B87">
        <v>-50000</v>
      </c>
      <c r="C87" t="s">
        <v>13</v>
      </c>
      <c r="E87">
        <v>-50000</v>
      </c>
      <c r="F87">
        <v>-50000</v>
      </c>
      <c r="J87" t="s">
        <v>5</v>
      </c>
    </row>
    <row r="88" spans="1:10" x14ac:dyDescent="0.25">
      <c r="A88">
        <v>1</v>
      </c>
      <c r="B88">
        <v>25000</v>
      </c>
      <c r="C88" t="s">
        <v>28</v>
      </c>
      <c r="E88" s="1">
        <v>22727.272727272724</v>
      </c>
      <c r="F88">
        <v>-27272.727272727276</v>
      </c>
      <c r="J88" t="s">
        <v>5</v>
      </c>
    </row>
    <row r="89" spans="1:10" x14ac:dyDescent="0.25">
      <c r="A89">
        <v>2</v>
      </c>
      <c r="B89">
        <v>20000</v>
      </c>
      <c r="C89" t="s">
        <v>29</v>
      </c>
      <c r="E89" s="1">
        <v>16528.925619834707</v>
      </c>
      <c r="F89">
        <v>-10743.801652892569</v>
      </c>
      <c r="J89" t="s">
        <v>5</v>
      </c>
    </row>
    <row r="90" spans="1:10" x14ac:dyDescent="0.25">
      <c r="A90">
        <v>3</v>
      </c>
      <c r="B90">
        <v>15000</v>
      </c>
      <c r="C90" t="s">
        <v>30</v>
      </c>
      <c r="E90" s="1">
        <v>11269.722013523662</v>
      </c>
      <c r="F90">
        <v>525.92036063109299</v>
      </c>
      <c r="J90" t="s">
        <v>15</v>
      </c>
    </row>
    <row r="91" spans="1:10" x14ac:dyDescent="0.25">
      <c r="A91">
        <v>4</v>
      </c>
      <c r="B91">
        <v>10000</v>
      </c>
      <c r="C91" t="s">
        <v>31</v>
      </c>
      <c r="E91" s="1">
        <v>6830.1345536507051</v>
      </c>
    </row>
    <row r="92" spans="1:10" x14ac:dyDescent="0.25">
      <c r="A92">
        <v>4</v>
      </c>
      <c r="B92">
        <v>10000</v>
      </c>
      <c r="C92" t="s">
        <v>31</v>
      </c>
      <c r="E92" s="1">
        <v>6830.1345536507051</v>
      </c>
    </row>
    <row r="93" spans="1:10" x14ac:dyDescent="0.25">
      <c r="A93" t="s">
        <v>21</v>
      </c>
      <c r="E93" s="1">
        <v>14186.189467932503</v>
      </c>
      <c r="F93" t="s">
        <v>23</v>
      </c>
    </row>
    <row r="94" spans="1:10" x14ac:dyDescent="0.25">
      <c r="A94" t="s">
        <v>44</v>
      </c>
      <c r="E94" s="1">
        <f>1+E93/-B87</f>
        <v>1.2837237893586502</v>
      </c>
    </row>
    <row r="96" spans="1:10" x14ac:dyDescent="0.25">
      <c r="A96" t="s">
        <v>45</v>
      </c>
    </row>
    <row r="97" spans="1:10" x14ac:dyDescent="0.25">
      <c r="A97" t="s">
        <v>1</v>
      </c>
      <c r="B97" t="s">
        <v>2</v>
      </c>
      <c r="C97" t="s">
        <v>12</v>
      </c>
      <c r="F97" t="s">
        <v>14</v>
      </c>
      <c r="J97" t="s">
        <v>4</v>
      </c>
    </row>
    <row r="98" spans="1:10" x14ac:dyDescent="0.25">
      <c r="A98">
        <v>0</v>
      </c>
      <c r="B98">
        <v>-50000</v>
      </c>
      <c r="C98" t="s">
        <v>13</v>
      </c>
      <c r="E98" s="1">
        <v>-50000</v>
      </c>
      <c r="F98">
        <v>-50000</v>
      </c>
      <c r="J98" t="s">
        <v>5</v>
      </c>
    </row>
    <row r="99" spans="1:10" x14ac:dyDescent="0.25">
      <c r="A99">
        <v>1</v>
      </c>
      <c r="B99">
        <v>10000</v>
      </c>
      <c r="C99" t="s">
        <v>28</v>
      </c>
      <c r="E99" s="1">
        <v>9090.9090909090901</v>
      </c>
      <c r="F99">
        <v>-40909.090909090912</v>
      </c>
      <c r="J99" t="s">
        <v>5</v>
      </c>
    </row>
    <row r="100" spans="1:10" x14ac:dyDescent="0.25">
      <c r="A100">
        <v>2</v>
      </c>
      <c r="B100">
        <v>10000</v>
      </c>
      <c r="C100" t="s">
        <v>29</v>
      </c>
      <c r="E100" s="1">
        <v>8264.4628099173533</v>
      </c>
      <c r="F100">
        <v>-32644.628099173558</v>
      </c>
      <c r="J100" t="s">
        <v>5</v>
      </c>
    </row>
    <row r="101" spans="1:10" x14ac:dyDescent="0.25">
      <c r="A101">
        <v>3</v>
      </c>
      <c r="B101">
        <v>14000</v>
      </c>
      <c r="C101" t="s">
        <v>30</v>
      </c>
      <c r="E101" s="1">
        <v>10518.407212622085</v>
      </c>
      <c r="F101">
        <v>-22126.220886551473</v>
      </c>
      <c r="J101" t="s">
        <v>5</v>
      </c>
    </row>
    <row r="102" spans="1:10" x14ac:dyDescent="0.25">
      <c r="A102">
        <v>4</v>
      </c>
      <c r="B102">
        <v>26000</v>
      </c>
      <c r="C102" t="s">
        <v>31</v>
      </c>
      <c r="E102" s="1">
        <v>17758.349839491832</v>
      </c>
      <c r="F102">
        <v>-4367.8710470596416</v>
      </c>
    </row>
    <row r="103" spans="1:10" x14ac:dyDescent="0.25">
      <c r="A103">
        <v>4</v>
      </c>
      <c r="B103">
        <v>10000</v>
      </c>
      <c r="C103" t="s">
        <v>31</v>
      </c>
      <c r="E103" s="1">
        <v>6830.1345536507051</v>
      </c>
      <c r="F103">
        <v>2462.2635065910636</v>
      </c>
    </row>
    <row r="104" spans="1:10" x14ac:dyDescent="0.25">
      <c r="A104" t="s">
        <v>21</v>
      </c>
      <c r="E104" s="1">
        <v>2462.2635065910636</v>
      </c>
      <c r="F104" t="s">
        <v>26</v>
      </c>
    </row>
    <row r="105" spans="1:10" x14ac:dyDescent="0.25">
      <c r="A105" t="s">
        <v>46</v>
      </c>
      <c r="E105" s="2">
        <f>1+E104/-B98</f>
        <v>1.0492452701318213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2012-11-24T04:54:24Z</dcterms:created>
  <dcterms:modified xsi:type="dcterms:W3CDTF">2012-11-24T05:44:52Z</dcterms:modified>
</cp:coreProperties>
</file>